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C:\Users\Sredl\AppData\Local\Microsoft\Windows\INetCache\Content.Outlook\GJCN3WKF\"/>
    </mc:Choice>
  </mc:AlternateContent>
  <xr:revisionPtr revIDLastSave="0" documentId="13_ncr:1_{F1D91685-6040-4309-9DA5-2019004CE28C}" xr6:coauthVersionLast="36" xr6:coauthVersionMax="36" xr10:uidLastSave="{00000000-0000-0000-0000-000000000000}"/>
  <bookViews>
    <workbookView xWindow="0" yWindow="0" windowWidth="28800" windowHeight="11055" xr2:uid="{00000000-000D-0000-FFFF-FFFF00000000}"/>
  </bookViews>
  <sheets>
    <sheet name="Požadované pozemky" sheetId="1" r:id="rId1"/>
  </sheets>
  <definedNames>
    <definedName name="_xlnm._FilterDatabase" localSheetId="0" hidden="1">'Požadované pozemky'!$B$3:$W$138</definedName>
    <definedName name="_xlnm.Print_Area" localSheetId="0">'Požadované pozemky'!$B$2:$Y$139</definedName>
  </definedNames>
  <calcPr calcId="191029"/>
</workbook>
</file>

<file path=xl/calcChain.xml><?xml version="1.0" encoding="utf-8"?>
<calcChain xmlns="http://schemas.openxmlformats.org/spreadsheetml/2006/main">
  <c r="I147" i="1" l="1"/>
  <c r="I146" i="1"/>
  <c r="J148" i="1"/>
  <c r="U23" i="1"/>
  <c r="U22" i="1"/>
  <c r="U21" i="1"/>
  <c r="U20" i="1"/>
  <c r="U19" i="1"/>
  <c r="U18" i="1"/>
  <c r="U17" i="1"/>
  <c r="U16" i="1"/>
  <c r="S24" i="1"/>
  <c r="R24" i="1"/>
  <c r="T24" i="1" s="1"/>
  <c r="P24" i="1"/>
  <c r="O24" i="1"/>
  <c r="Q24" i="1" s="1"/>
  <c r="S25" i="1"/>
  <c r="R25" i="1"/>
  <c r="T25" i="1" s="1"/>
  <c r="P25" i="1"/>
  <c r="O25" i="1"/>
  <c r="Q25" i="1" s="1"/>
  <c r="S26" i="1"/>
  <c r="R26" i="1"/>
  <c r="T26" i="1" s="1"/>
  <c r="P26" i="1"/>
  <c r="O26" i="1"/>
  <c r="Q26" i="1" s="1"/>
  <c r="M24" i="1"/>
  <c r="M25" i="1"/>
  <c r="M26" i="1"/>
  <c r="L24" i="1"/>
  <c r="N24" i="1" s="1"/>
  <c r="L25" i="1"/>
  <c r="N25" i="1" s="1"/>
  <c r="L26" i="1"/>
  <c r="N26" i="1" s="1"/>
  <c r="J24" i="1"/>
  <c r="J25" i="1"/>
  <c r="J26" i="1"/>
  <c r="I24" i="1"/>
  <c r="K24" i="1" s="1"/>
  <c r="I25" i="1"/>
  <c r="K25" i="1" s="1"/>
  <c r="I26" i="1"/>
  <c r="K26" i="1" s="1"/>
  <c r="L112" i="1"/>
  <c r="N112" i="1" s="1"/>
  <c r="M112" i="1"/>
  <c r="R112" i="1"/>
  <c r="T112" i="1" s="1"/>
  <c r="S112" i="1"/>
  <c r="I112" i="1"/>
  <c r="K112" i="1" s="1"/>
  <c r="J112" i="1"/>
  <c r="O112" i="1"/>
  <c r="Q112" i="1" s="1"/>
  <c r="P112" i="1"/>
  <c r="L104" i="1"/>
  <c r="M104" i="1" s="1"/>
  <c r="N104" i="1"/>
  <c r="R104" i="1"/>
  <c r="S104" i="1" s="1"/>
  <c r="T104" i="1"/>
  <c r="I104" i="1"/>
  <c r="J104" i="1" s="1"/>
  <c r="K104" i="1"/>
  <c r="O104" i="1"/>
  <c r="P104" i="1" s="1"/>
  <c r="Q104" i="1"/>
  <c r="L77" i="1"/>
  <c r="N77" i="1" s="1"/>
  <c r="M77" i="1"/>
  <c r="R77" i="1"/>
  <c r="T77" i="1" s="1"/>
  <c r="S77" i="1"/>
  <c r="U77" i="1"/>
  <c r="I77" i="1"/>
  <c r="K77" i="1" s="1"/>
  <c r="J77" i="1"/>
  <c r="O77" i="1"/>
  <c r="Q77" i="1" s="1"/>
  <c r="P77" i="1"/>
  <c r="L64" i="1"/>
  <c r="N64" i="1" s="1"/>
  <c r="M64" i="1"/>
  <c r="R64" i="1"/>
  <c r="T64" i="1" s="1"/>
  <c r="S64" i="1"/>
  <c r="I64" i="1"/>
  <c r="K64" i="1" s="1"/>
  <c r="J64" i="1"/>
  <c r="O64" i="1"/>
  <c r="Q64" i="1" s="1"/>
  <c r="P64" i="1"/>
  <c r="L63" i="1"/>
  <c r="N63" i="1" s="1"/>
  <c r="M63" i="1"/>
  <c r="R63" i="1"/>
  <c r="T63" i="1" s="1"/>
  <c r="S63" i="1"/>
  <c r="I63" i="1"/>
  <c r="K63" i="1" s="1"/>
  <c r="J63" i="1"/>
  <c r="O63" i="1"/>
  <c r="Q63" i="1" s="1"/>
  <c r="P63" i="1"/>
  <c r="L62" i="1"/>
  <c r="N62" i="1" s="1"/>
  <c r="M62" i="1"/>
  <c r="R62" i="1"/>
  <c r="T62" i="1" s="1"/>
  <c r="S62" i="1"/>
  <c r="U62" i="1"/>
  <c r="I62" i="1"/>
  <c r="K62" i="1" s="1"/>
  <c r="J62" i="1"/>
  <c r="O62" i="1"/>
  <c r="Q62" i="1" s="1"/>
  <c r="P62" i="1"/>
  <c r="U24" i="1" l="1"/>
  <c r="U26" i="1"/>
  <c r="U25" i="1"/>
  <c r="U104" i="1"/>
  <c r="U112" i="1"/>
  <c r="U63" i="1"/>
  <c r="U64" i="1"/>
  <c r="T105" i="1" l="1"/>
  <c r="R105" i="1"/>
  <c r="S105" i="1" s="1"/>
  <c r="Q105" i="1"/>
  <c r="O105" i="1"/>
  <c r="P105" i="1" s="1"/>
  <c r="N105" i="1"/>
  <c r="L105" i="1"/>
  <c r="M105" i="1" s="1"/>
  <c r="K105" i="1"/>
  <c r="I105" i="1"/>
  <c r="J105" i="1" s="1"/>
  <c r="T107" i="1"/>
  <c r="R107" i="1"/>
  <c r="S107" i="1" s="1"/>
  <c r="Q107" i="1"/>
  <c r="O107" i="1"/>
  <c r="P107" i="1" s="1"/>
  <c r="N107" i="1"/>
  <c r="L107" i="1"/>
  <c r="M107" i="1" s="1"/>
  <c r="K107" i="1"/>
  <c r="I107" i="1"/>
  <c r="J107" i="1" s="1"/>
  <c r="T106" i="1"/>
  <c r="R106" i="1"/>
  <c r="S106" i="1" s="1"/>
  <c r="Q106" i="1"/>
  <c r="O106" i="1"/>
  <c r="P106" i="1" s="1"/>
  <c r="N106" i="1"/>
  <c r="L106" i="1"/>
  <c r="M106" i="1" s="1"/>
  <c r="K106" i="1"/>
  <c r="I106" i="1"/>
  <c r="J106" i="1" s="1"/>
  <c r="U110" i="1"/>
  <c r="T110" i="1"/>
  <c r="R110" i="1"/>
  <c r="S110" i="1" s="1"/>
  <c r="Q110" i="1"/>
  <c r="O110" i="1"/>
  <c r="P110" i="1" s="1"/>
  <c r="N110" i="1"/>
  <c r="L110" i="1"/>
  <c r="M110" i="1" s="1"/>
  <c r="K110" i="1"/>
  <c r="I110" i="1"/>
  <c r="J110" i="1" s="1"/>
  <c r="T109" i="1"/>
  <c r="R109" i="1"/>
  <c r="S109" i="1" s="1"/>
  <c r="Q109" i="1"/>
  <c r="O109" i="1"/>
  <c r="P109" i="1" s="1"/>
  <c r="N109" i="1"/>
  <c r="L109" i="1"/>
  <c r="M109" i="1" s="1"/>
  <c r="K109" i="1"/>
  <c r="I109" i="1"/>
  <c r="J109" i="1" s="1"/>
  <c r="T108" i="1"/>
  <c r="R108" i="1"/>
  <c r="S108" i="1" s="1"/>
  <c r="Q108" i="1"/>
  <c r="O108" i="1"/>
  <c r="P108" i="1" s="1"/>
  <c r="N108" i="1"/>
  <c r="L108" i="1"/>
  <c r="M108" i="1" s="1"/>
  <c r="K108" i="1"/>
  <c r="I108" i="1"/>
  <c r="J108" i="1" s="1"/>
  <c r="U105" i="1" l="1"/>
  <c r="U107" i="1"/>
  <c r="U108" i="1"/>
  <c r="U106" i="1"/>
  <c r="U109" i="1"/>
  <c r="U5" i="1" l="1"/>
  <c r="U6" i="1"/>
  <c r="U7" i="1"/>
  <c r="U8" i="1"/>
  <c r="U9" i="1"/>
  <c r="U10" i="1"/>
  <c r="U11" i="1"/>
  <c r="U13" i="1"/>
  <c r="U14" i="1"/>
  <c r="U15" i="1"/>
  <c r="U28" i="1"/>
  <c r="U33" i="1"/>
  <c r="U37" i="1"/>
  <c r="U38" i="1"/>
  <c r="U58" i="1"/>
  <c r="U59" i="1"/>
  <c r="U84" i="1"/>
  <c r="U95" i="1"/>
  <c r="U96" i="1"/>
  <c r="U97" i="1"/>
  <c r="U98" i="1"/>
  <c r="U100" i="1"/>
  <c r="U111" i="1"/>
  <c r="U114" i="1"/>
  <c r="U126" i="1"/>
  <c r="U130" i="1"/>
  <c r="U131" i="1"/>
  <c r="U4" i="1"/>
  <c r="R5" i="1"/>
  <c r="T5" i="1" s="1"/>
  <c r="R6" i="1"/>
  <c r="R7" i="1"/>
  <c r="T7" i="1" s="1"/>
  <c r="R8" i="1"/>
  <c r="R9" i="1"/>
  <c r="T9" i="1" s="1"/>
  <c r="R10" i="1"/>
  <c r="R11" i="1"/>
  <c r="R12" i="1"/>
  <c r="T12" i="1" s="1"/>
  <c r="R13" i="1"/>
  <c r="S13" i="1" s="1"/>
  <c r="R14" i="1"/>
  <c r="S14" i="1" s="1"/>
  <c r="R15" i="1"/>
  <c r="R16" i="1"/>
  <c r="T16" i="1" s="1"/>
  <c r="R17" i="1"/>
  <c r="R18" i="1"/>
  <c r="T18" i="1" s="1"/>
  <c r="R19" i="1"/>
  <c r="R20" i="1"/>
  <c r="T20" i="1" s="1"/>
  <c r="R21" i="1"/>
  <c r="R22" i="1"/>
  <c r="T22" i="1" s="1"/>
  <c r="R23" i="1"/>
  <c r="R27" i="1"/>
  <c r="T27" i="1" s="1"/>
  <c r="R28" i="1"/>
  <c r="T28" i="1" s="1"/>
  <c r="R29" i="1"/>
  <c r="T29" i="1" s="1"/>
  <c r="R30" i="1"/>
  <c r="T30" i="1" s="1"/>
  <c r="R31" i="1"/>
  <c r="T31" i="1" s="1"/>
  <c r="R32" i="1"/>
  <c r="R33" i="1"/>
  <c r="T33" i="1" s="1"/>
  <c r="R34" i="1"/>
  <c r="T34" i="1" s="1"/>
  <c r="R35" i="1"/>
  <c r="T35" i="1" s="1"/>
  <c r="R36" i="1"/>
  <c r="T36" i="1" s="1"/>
  <c r="R37" i="1"/>
  <c r="T37" i="1" s="1"/>
  <c r="R38" i="1"/>
  <c r="R39" i="1"/>
  <c r="T39" i="1" s="1"/>
  <c r="R40" i="1"/>
  <c r="R41" i="1"/>
  <c r="T41" i="1" s="1"/>
  <c r="R42" i="1"/>
  <c r="T42" i="1" s="1"/>
  <c r="R43" i="1"/>
  <c r="T43" i="1" s="1"/>
  <c r="R44" i="1"/>
  <c r="T44" i="1" s="1"/>
  <c r="R45" i="1"/>
  <c r="T45" i="1" s="1"/>
  <c r="R46" i="1"/>
  <c r="T46" i="1" s="1"/>
  <c r="R47" i="1"/>
  <c r="R48" i="1"/>
  <c r="T48" i="1" s="1"/>
  <c r="R49" i="1"/>
  <c r="T49" i="1" s="1"/>
  <c r="R50" i="1"/>
  <c r="T50" i="1" s="1"/>
  <c r="R51" i="1"/>
  <c r="R52" i="1"/>
  <c r="T52" i="1" s="1"/>
  <c r="R53" i="1"/>
  <c r="T53" i="1" s="1"/>
  <c r="R54" i="1"/>
  <c r="R55" i="1"/>
  <c r="T55" i="1" s="1"/>
  <c r="R56" i="1"/>
  <c r="T56" i="1" s="1"/>
  <c r="R57" i="1"/>
  <c r="T57" i="1" s="1"/>
  <c r="R58" i="1"/>
  <c r="T58" i="1" s="1"/>
  <c r="R59" i="1"/>
  <c r="R60" i="1"/>
  <c r="T60" i="1" s="1"/>
  <c r="R61" i="1"/>
  <c r="R65" i="1"/>
  <c r="T65" i="1" s="1"/>
  <c r="R66" i="1"/>
  <c r="T66" i="1" s="1"/>
  <c r="R67" i="1"/>
  <c r="T67" i="1" s="1"/>
  <c r="R68" i="1"/>
  <c r="T68" i="1" s="1"/>
  <c r="R69" i="1"/>
  <c r="T69" i="1" s="1"/>
  <c r="R70" i="1"/>
  <c r="T70" i="1" s="1"/>
  <c r="R71" i="1"/>
  <c r="T71" i="1" s="1"/>
  <c r="R72" i="1"/>
  <c r="T72" i="1" s="1"/>
  <c r="R73" i="1"/>
  <c r="T73" i="1" s="1"/>
  <c r="R74" i="1"/>
  <c r="T74" i="1" s="1"/>
  <c r="R75" i="1"/>
  <c r="T75" i="1" s="1"/>
  <c r="R76" i="1"/>
  <c r="T76" i="1" s="1"/>
  <c r="R78" i="1"/>
  <c r="T78" i="1" s="1"/>
  <c r="R79" i="1"/>
  <c r="T79" i="1" s="1"/>
  <c r="R80" i="1"/>
  <c r="T80" i="1" s="1"/>
  <c r="R81" i="1"/>
  <c r="T81" i="1" s="1"/>
  <c r="R82" i="1"/>
  <c r="T82" i="1" s="1"/>
  <c r="R83" i="1"/>
  <c r="T83" i="1" s="1"/>
  <c r="R84" i="1"/>
  <c r="T84" i="1" s="1"/>
  <c r="R85" i="1"/>
  <c r="T85" i="1" s="1"/>
  <c r="R86" i="1"/>
  <c r="T86" i="1" s="1"/>
  <c r="R87" i="1"/>
  <c r="T87" i="1" s="1"/>
  <c r="R88" i="1"/>
  <c r="T88" i="1" s="1"/>
  <c r="R89" i="1"/>
  <c r="R90" i="1"/>
  <c r="T90" i="1" s="1"/>
  <c r="R91" i="1"/>
  <c r="T91" i="1" s="1"/>
  <c r="R92" i="1"/>
  <c r="R93" i="1"/>
  <c r="R94" i="1"/>
  <c r="R95" i="1"/>
  <c r="S95" i="1" s="1"/>
  <c r="R96" i="1"/>
  <c r="R97" i="1"/>
  <c r="S97" i="1" s="1"/>
  <c r="R98" i="1"/>
  <c r="S98" i="1" s="1"/>
  <c r="R99" i="1"/>
  <c r="R100" i="1"/>
  <c r="S100" i="1" s="1"/>
  <c r="R101" i="1"/>
  <c r="R102" i="1"/>
  <c r="R103" i="1"/>
  <c r="R111" i="1"/>
  <c r="T111" i="1" s="1"/>
  <c r="R113" i="1"/>
  <c r="T113" i="1" s="1"/>
  <c r="R114" i="1"/>
  <c r="T114" i="1" s="1"/>
  <c r="R115" i="1"/>
  <c r="T115" i="1" s="1"/>
  <c r="R116" i="1"/>
  <c r="T116" i="1" s="1"/>
  <c r="R117" i="1"/>
  <c r="R118" i="1"/>
  <c r="T118" i="1" s="1"/>
  <c r="R119" i="1"/>
  <c r="R120" i="1"/>
  <c r="R121" i="1"/>
  <c r="R122" i="1"/>
  <c r="T122" i="1" s="1"/>
  <c r="R123" i="1"/>
  <c r="R124" i="1"/>
  <c r="T124" i="1" s="1"/>
  <c r="R125" i="1"/>
  <c r="R126" i="1"/>
  <c r="T126" i="1" s="1"/>
  <c r="R127" i="1"/>
  <c r="R128" i="1"/>
  <c r="T128" i="1" s="1"/>
  <c r="R129" i="1"/>
  <c r="R130" i="1"/>
  <c r="T130" i="1" s="1"/>
  <c r="R131" i="1"/>
  <c r="T131" i="1" s="1"/>
  <c r="R132" i="1"/>
  <c r="R133" i="1"/>
  <c r="T133" i="1" s="1"/>
  <c r="R134" i="1"/>
  <c r="R135" i="1"/>
  <c r="T135" i="1" s="1"/>
  <c r="R136" i="1"/>
  <c r="R137" i="1"/>
  <c r="T137" i="1" s="1"/>
  <c r="R138" i="1"/>
  <c r="O5" i="1"/>
  <c r="Q5" i="1" s="1"/>
  <c r="O6" i="1"/>
  <c r="O7" i="1"/>
  <c r="Q7" i="1" s="1"/>
  <c r="O8" i="1"/>
  <c r="O9" i="1"/>
  <c r="Q9" i="1" s="1"/>
  <c r="O10" i="1"/>
  <c r="O11" i="1"/>
  <c r="O12" i="1"/>
  <c r="Q12" i="1" s="1"/>
  <c r="O13" i="1"/>
  <c r="P13" i="1" s="1"/>
  <c r="O14" i="1"/>
  <c r="P14" i="1" s="1"/>
  <c r="O15" i="1"/>
  <c r="O16" i="1"/>
  <c r="Q16" i="1" s="1"/>
  <c r="O17" i="1"/>
  <c r="O18" i="1"/>
  <c r="Q18" i="1" s="1"/>
  <c r="O19" i="1"/>
  <c r="O20" i="1"/>
  <c r="Q20" i="1" s="1"/>
  <c r="O21" i="1"/>
  <c r="O22" i="1"/>
  <c r="Q22" i="1" s="1"/>
  <c r="O23" i="1"/>
  <c r="O27" i="1"/>
  <c r="Q27" i="1" s="1"/>
  <c r="O28" i="1"/>
  <c r="Q28" i="1" s="1"/>
  <c r="O29" i="1"/>
  <c r="Q29" i="1" s="1"/>
  <c r="O30" i="1"/>
  <c r="Q30" i="1" s="1"/>
  <c r="O31" i="1"/>
  <c r="Q31" i="1" s="1"/>
  <c r="O32" i="1"/>
  <c r="O33" i="1"/>
  <c r="Q33" i="1" s="1"/>
  <c r="O34" i="1"/>
  <c r="Q34" i="1" s="1"/>
  <c r="O35" i="1"/>
  <c r="Q35" i="1" s="1"/>
  <c r="O36" i="1"/>
  <c r="Q36" i="1" s="1"/>
  <c r="O37" i="1"/>
  <c r="Q37" i="1" s="1"/>
  <c r="O38" i="1"/>
  <c r="O39" i="1"/>
  <c r="Q39" i="1" s="1"/>
  <c r="O40" i="1"/>
  <c r="O41" i="1"/>
  <c r="Q41" i="1" s="1"/>
  <c r="O42" i="1"/>
  <c r="Q42" i="1" s="1"/>
  <c r="O43" i="1"/>
  <c r="Q43" i="1" s="1"/>
  <c r="O44" i="1"/>
  <c r="Q44" i="1" s="1"/>
  <c r="O45" i="1"/>
  <c r="Q45" i="1" s="1"/>
  <c r="O46" i="1"/>
  <c r="Q46" i="1" s="1"/>
  <c r="O47" i="1"/>
  <c r="O48" i="1"/>
  <c r="Q48" i="1" s="1"/>
  <c r="O49" i="1"/>
  <c r="Q49" i="1" s="1"/>
  <c r="O50" i="1"/>
  <c r="Q50" i="1" s="1"/>
  <c r="O51" i="1"/>
  <c r="O52" i="1"/>
  <c r="Q52" i="1" s="1"/>
  <c r="O53" i="1"/>
  <c r="Q53" i="1" s="1"/>
  <c r="O54" i="1"/>
  <c r="O55" i="1"/>
  <c r="Q55" i="1" s="1"/>
  <c r="O56" i="1"/>
  <c r="Q56" i="1" s="1"/>
  <c r="O57" i="1"/>
  <c r="Q57" i="1" s="1"/>
  <c r="O58" i="1"/>
  <c r="Q58" i="1" s="1"/>
  <c r="O59" i="1"/>
  <c r="O60" i="1"/>
  <c r="Q60" i="1" s="1"/>
  <c r="O61" i="1"/>
  <c r="Q61" i="1" s="1"/>
  <c r="O65" i="1"/>
  <c r="Q65" i="1" s="1"/>
  <c r="O66" i="1"/>
  <c r="Q66" i="1" s="1"/>
  <c r="O67" i="1"/>
  <c r="Q67" i="1" s="1"/>
  <c r="O68" i="1"/>
  <c r="Q68" i="1" s="1"/>
  <c r="O69" i="1"/>
  <c r="Q69" i="1" s="1"/>
  <c r="O70" i="1"/>
  <c r="Q70" i="1" s="1"/>
  <c r="O71" i="1"/>
  <c r="Q71" i="1" s="1"/>
  <c r="O72" i="1"/>
  <c r="Q72" i="1" s="1"/>
  <c r="O73" i="1"/>
  <c r="Q73" i="1" s="1"/>
  <c r="O74" i="1"/>
  <c r="Q74" i="1" s="1"/>
  <c r="O75" i="1"/>
  <c r="Q75" i="1" s="1"/>
  <c r="O76" i="1"/>
  <c r="Q76" i="1" s="1"/>
  <c r="O78" i="1"/>
  <c r="Q78" i="1" s="1"/>
  <c r="O79" i="1"/>
  <c r="Q79" i="1" s="1"/>
  <c r="O80" i="1"/>
  <c r="Q80" i="1" s="1"/>
  <c r="O81" i="1"/>
  <c r="Q81" i="1" s="1"/>
  <c r="O82" i="1"/>
  <c r="Q82" i="1" s="1"/>
  <c r="O83" i="1"/>
  <c r="Q83" i="1" s="1"/>
  <c r="O84" i="1"/>
  <c r="Q84" i="1" s="1"/>
  <c r="O85" i="1"/>
  <c r="Q85" i="1" s="1"/>
  <c r="O86" i="1"/>
  <c r="Q86" i="1" s="1"/>
  <c r="O87" i="1"/>
  <c r="Q87" i="1" s="1"/>
  <c r="O88" i="1"/>
  <c r="Q88" i="1" s="1"/>
  <c r="O89" i="1"/>
  <c r="Q89" i="1" s="1"/>
  <c r="O90" i="1"/>
  <c r="Q90" i="1" s="1"/>
  <c r="O91" i="1"/>
  <c r="Q91" i="1" s="1"/>
  <c r="O92" i="1"/>
  <c r="O93" i="1"/>
  <c r="O94" i="1"/>
  <c r="O95" i="1"/>
  <c r="P95" i="1" s="1"/>
  <c r="O96" i="1"/>
  <c r="O97" i="1"/>
  <c r="P97" i="1" s="1"/>
  <c r="O98" i="1"/>
  <c r="P98" i="1" s="1"/>
  <c r="O99" i="1"/>
  <c r="O100" i="1"/>
  <c r="P100" i="1" s="1"/>
  <c r="O101" i="1"/>
  <c r="O102" i="1"/>
  <c r="O103" i="1"/>
  <c r="O111" i="1"/>
  <c r="Q111" i="1" s="1"/>
  <c r="O113" i="1"/>
  <c r="Q113" i="1" s="1"/>
  <c r="O114" i="1"/>
  <c r="Q114" i="1" s="1"/>
  <c r="O115" i="1"/>
  <c r="Q115" i="1" s="1"/>
  <c r="O116" i="1"/>
  <c r="Q116" i="1" s="1"/>
  <c r="O117" i="1"/>
  <c r="O118" i="1"/>
  <c r="Q118" i="1" s="1"/>
  <c r="O119" i="1"/>
  <c r="O120" i="1"/>
  <c r="Q120" i="1" s="1"/>
  <c r="O121" i="1"/>
  <c r="O122" i="1"/>
  <c r="Q122" i="1" s="1"/>
  <c r="O123" i="1"/>
  <c r="O124" i="1"/>
  <c r="Q124" i="1" s="1"/>
  <c r="O125" i="1"/>
  <c r="O126" i="1"/>
  <c r="Q126" i="1" s="1"/>
  <c r="O127" i="1"/>
  <c r="O128" i="1"/>
  <c r="Q128" i="1" s="1"/>
  <c r="O129" i="1"/>
  <c r="O130" i="1"/>
  <c r="Q130" i="1" s="1"/>
  <c r="O131" i="1"/>
  <c r="Q131" i="1" s="1"/>
  <c r="O132" i="1"/>
  <c r="O133" i="1"/>
  <c r="Q133" i="1" s="1"/>
  <c r="O134" i="1"/>
  <c r="O135" i="1"/>
  <c r="Q135" i="1" s="1"/>
  <c r="O136" i="1"/>
  <c r="O137" i="1"/>
  <c r="Q137" i="1" s="1"/>
  <c r="O138" i="1"/>
  <c r="L5" i="1"/>
  <c r="L6" i="1"/>
  <c r="N6" i="1" s="1"/>
  <c r="L7" i="1"/>
  <c r="L8" i="1"/>
  <c r="N8" i="1" s="1"/>
  <c r="L9" i="1"/>
  <c r="L10" i="1"/>
  <c r="N10" i="1" s="1"/>
  <c r="L11" i="1"/>
  <c r="M11" i="1" s="1"/>
  <c r="L12" i="1"/>
  <c r="L13" i="1"/>
  <c r="L14" i="1"/>
  <c r="M14" i="1" s="1"/>
  <c r="L15" i="1"/>
  <c r="M15" i="1" s="1"/>
  <c r="L16" i="1"/>
  <c r="L17" i="1"/>
  <c r="N17" i="1" s="1"/>
  <c r="L18" i="1"/>
  <c r="L19" i="1"/>
  <c r="N19" i="1" s="1"/>
  <c r="L20" i="1"/>
  <c r="L21" i="1"/>
  <c r="N21" i="1" s="1"/>
  <c r="L22" i="1"/>
  <c r="L23" i="1"/>
  <c r="N23" i="1" s="1"/>
  <c r="L27" i="1"/>
  <c r="N27" i="1" s="1"/>
  <c r="L28" i="1"/>
  <c r="N28" i="1" s="1"/>
  <c r="L29" i="1"/>
  <c r="N29" i="1" s="1"/>
  <c r="L30" i="1"/>
  <c r="L31" i="1"/>
  <c r="L32" i="1"/>
  <c r="N32" i="1" s="1"/>
  <c r="L33" i="1"/>
  <c r="L34" i="1"/>
  <c r="L35" i="1"/>
  <c r="L36" i="1"/>
  <c r="L37" i="1"/>
  <c r="L38" i="1"/>
  <c r="N38" i="1" s="1"/>
  <c r="L39" i="1"/>
  <c r="L40" i="1"/>
  <c r="N40" i="1" s="1"/>
  <c r="L41" i="1"/>
  <c r="L42" i="1"/>
  <c r="L43" i="1"/>
  <c r="L44" i="1"/>
  <c r="L45" i="1"/>
  <c r="L46" i="1"/>
  <c r="L47" i="1"/>
  <c r="N47" i="1" s="1"/>
  <c r="L48" i="1"/>
  <c r="L49" i="1"/>
  <c r="L50" i="1"/>
  <c r="L51" i="1"/>
  <c r="N51" i="1" s="1"/>
  <c r="L52" i="1"/>
  <c r="L53" i="1"/>
  <c r="L54" i="1"/>
  <c r="N54" i="1" s="1"/>
  <c r="L55" i="1"/>
  <c r="L56" i="1"/>
  <c r="L57" i="1"/>
  <c r="L58" i="1"/>
  <c r="L59" i="1"/>
  <c r="N59" i="1" s="1"/>
  <c r="L60" i="1"/>
  <c r="L61" i="1"/>
  <c r="L65" i="1"/>
  <c r="L66" i="1"/>
  <c r="L67" i="1"/>
  <c r="L68" i="1"/>
  <c r="L69" i="1"/>
  <c r="L70" i="1"/>
  <c r="L71" i="1"/>
  <c r="L72" i="1"/>
  <c r="L73" i="1"/>
  <c r="L74" i="1"/>
  <c r="L75" i="1"/>
  <c r="L76" i="1"/>
  <c r="L78" i="1"/>
  <c r="L79" i="1"/>
  <c r="L80" i="1"/>
  <c r="L81" i="1"/>
  <c r="L82" i="1"/>
  <c r="L83" i="1"/>
  <c r="L84" i="1"/>
  <c r="L85" i="1"/>
  <c r="L86" i="1"/>
  <c r="L87" i="1"/>
  <c r="L88" i="1"/>
  <c r="L89" i="1"/>
  <c r="L90" i="1"/>
  <c r="L91" i="1"/>
  <c r="L92" i="1"/>
  <c r="N92" i="1" s="1"/>
  <c r="L93" i="1"/>
  <c r="N93" i="1" s="1"/>
  <c r="L94" i="1"/>
  <c r="N94" i="1" s="1"/>
  <c r="L95" i="1"/>
  <c r="L96" i="1"/>
  <c r="M96" i="1" s="1"/>
  <c r="L97" i="1"/>
  <c r="L98" i="1"/>
  <c r="L99" i="1"/>
  <c r="M99" i="1" s="1"/>
  <c r="L100" i="1"/>
  <c r="L101" i="1"/>
  <c r="M101" i="1" s="1"/>
  <c r="L102" i="1"/>
  <c r="M102" i="1" s="1"/>
  <c r="L103" i="1"/>
  <c r="M103" i="1" s="1"/>
  <c r="L111" i="1"/>
  <c r="L113" i="1"/>
  <c r="L114" i="1"/>
  <c r="L115" i="1"/>
  <c r="L116" i="1"/>
  <c r="L117" i="1"/>
  <c r="N117" i="1" s="1"/>
  <c r="L118" i="1"/>
  <c r="L119" i="1"/>
  <c r="N119" i="1" s="1"/>
  <c r="L120" i="1"/>
  <c r="L121" i="1"/>
  <c r="N121" i="1" s="1"/>
  <c r="L122" i="1"/>
  <c r="L123" i="1"/>
  <c r="N123" i="1" s="1"/>
  <c r="L124" i="1"/>
  <c r="L125" i="1"/>
  <c r="N125" i="1" s="1"/>
  <c r="L126" i="1"/>
  <c r="L127" i="1"/>
  <c r="N127" i="1" s="1"/>
  <c r="L128" i="1"/>
  <c r="L129" i="1"/>
  <c r="N129" i="1" s="1"/>
  <c r="L130" i="1"/>
  <c r="L131" i="1"/>
  <c r="L132" i="1"/>
  <c r="N132" i="1" s="1"/>
  <c r="L133" i="1"/>
  <c r="L134" i="1"/>
  <c r="N134" i="1" s="1"/>
  <c r="L135" i="1"/>
  <c r="L136" i="1"/>
  <c r="N136" i="1" s="1"/>
  <c r="L137" i="1"/>
  <c r="L138" i="1"/>
  <c r="N138" i="1" s="1"/>
  <c r="I6" i="1"/>
  <c r="K6" i="1" s="1"/>
  <c r="I7" i="1"/>
  <c r="I8" i="1"/>
  <c r="K8" i="1" s="1"/>
  <c r="I9" i="1"/>
  <c r="I10" i="1"/>
  <c r="K10" i="1" s="1"/>
  <c r="I11" i="1"/>
  <c r="J11" i="1" s="1"/>
  <c r="I12" i="1"/>
  <c r="I13" i="1"/>
  <c r="I14" i="1"/>
  <c r="I15" i="1"/>
  <c r="J15" i="1" s="1"/>
  <c r="I16" i="1"/>
  <c r="I17" i="1"/>
  <c r="K17" i="1" s="1"/>
  <c r="I18" i="1"/>
  <c r="I19" i="1"/>
  <c r="K19" i="1" s="1"/>
  <c r="I20" i="1"/>
  <c r="I21" i="1"/>
  <c r="K21" i="1" s="1"/>
  <c r="I22" i="1"/>
  <c r="I23" i="1"/>
  <c r="K23" i="1" s="1"/>
  <c r="I27" i="1"/>
  <c r="K27" i="1" s="1"/>
  <c r="I28" i="1"/>
  <c r="K28" i="1" s="1"/>
  <c r="I29" i="1"/>
  <c r="K29" i="1" s="1"/>
  <c r="I30" i="1"/>
  <c r="I31" i="1"/>
  <c r="I32" i="1"/>
  <c r="K32" i="1" s="1"/>
  <c r="I33" i="1"/>
  <c r="I34" i="1"/>
  <c r="I35" i="1"/>
  <c r="I36" i="1"/>
  <c r="I37" i="1"/>
  <c r="I38" i="1"/>
  <c r="K38" i="1" s="1"/>
  <c r="I39" i="1"/>
  <c r="I40" i="1"/>
  <c r="K40" i="1" s="1"/>
  <c r="I41" i="1"/>
  <c r="I42" i="1"/>
  <c r="I43" i="1"/>
  <c r="I44" i="1"/>
  <c r="I45" i="1"/>
  <c r="I46" i="1"/>
  <c r="I47" i="1"/>
  <c r="K47" i="1" s="1"/>
  <c r="I48" i="1"/>
  <c r="I49" i="1"/>
  <c r="I50" i="1"/>
  <c r="I51" i="1"/>
  <c r="K51" i="1" s="1"/>
  <c r="I52" i="1"/>
  <c r="I53" i="1"/>
  <c r="I54" i="1"/>
  <c r="K54" i="1" s="1"/>
  <c r="I55" i="1"/>
  <c r="I56" i="1"/>
  <c r="I57" i="1"/>
  <c r="I58" i="1"/>
  <c r="I59" i="1"/>
  <c r="K59" i="1" s="1"/>
  <c r="I60" i="1"/>
  <c r="I61" i="1"/>
  <c r="I65" i="1"/>
  <c r="I66" i="1"/>
  <c r="I67" i="1"/>
  <c r="I68" i="1"/>
  <c r="I69" i="1"/>
  <c r="I70" i="1"/>
  <c r="I71" i="1"/>
  <c r="I72" i="1"/>
  <c r="I73" i="1"/>
  <c r="I74" i="1"/>
  <c r="I75" i="1"/>
  <c r="I76" i="1"/>
  <c r="I78" i="1"/>
  <c r="I79" i="1"/>
  <c r="I80" i="1"/>
  <c r="I81" i="1"/>
  <c r="I82" i="1"/>
  <c r="I83" i="1"/>
  <c r="I84" i="1"/>
  <c r="I85" i="1"/>
  <c r="I86" i="1"/>
  <c r="I87" i="1"/>
  <c r="I88" i="1"/>
  <c r="I89" i="1"/>
  <c r="I90" i="1"/>
  <c r="I91" i="1"/>
  <c r="I92" i="1"/>
  <c r="K92" i="1" s="1"/>
  <c r="I93" i="1"/>
  <c r="K93" i="1" s="1"/>
  <c r="I94" i="1"/>
  <c r="K94" i="1" s="1"/>
  <c r="I95" i="1"/>
  <c r="I96" i="1"/>
  <c r="J96" i="1" s="1"/>
  <c r="I97" i="1"/>
  <c r="I98" i="1"/>
  <c r="I99" i="1"/>
  <c r="J99" i="1" s="1"/>
  <c r="I100" i="1"/>
  <c r="I101" i="1"/>
  <c r="J101" i="1" s="1"/>
  <c r="I102" i="1"/>
  <c r="J102" i="1" s="1"/>
  <c r="I103" i="1"/>
  <c r="J103" i="1" s="1"/>
  <c r="I111" i="1"/>
  <c r="I113" i="1"/>
  <c r="I114" i="1"/>
  <c r="I115" i="1"/>
  <c r="I116" i="1"/>
  <c r="I117" i="1"/>
  <c r="K117" i="1" s="1"/>
  <c r="I118" i="1"/>
  <c r="I119" i="1"/>
  <c r="K119" i="1" s="1"/>
  <c r="I120" i="1"/>
  <c r="I121" i="1"/>
  <c r="K121" i="1" s="1"/>
  <c r="I122" i="1"/>
  <c r="I123" i="1"/>
  <c r="K123" i="1" s="1"/>
  <c r="I124" i="1"/>
  <c r="I125" i="1"/>
  <c r="K125" i="1" s="1"/>
  <c r="I126" i="1"/>
  <c r="I127" i="1"/>
  <c r="K127" i="1" s="1"/>
  <c r="I128" i="1"/>
  <c r="I129" i="1"/>
  <c r="K129" i="1" s="1"/>
  <c r="I130" i="1"/>
  <c r="I131" i="1"/>
  <c r="I132" i="1"/>
  <c r="K132" i="1" s="1"/>
  <c r="I133" i="1"/>
  <c r="I134" i="1"/>
  <c r="K134" i="1" s="1"/>
  <c r="I135" i="1"/>
  <c r="I136" i="1"/>
  <c r="K136" i="1" s="1"/>
  <c r="I137" i="1"/>
  <c r="I138" i="1"/>
  <c r="K138" i="1" s="1"/>
  <c r="R4" i="1"/>
  <c r="T4" i="1" s="1"/>
  <c r="O4" i="1"/>
  <c r="Q4" i="1" s="1"/>
  <c r="I4" i="1"/>
  <c r="L4" i="1"/>
  <c r="I5" i="1"/>
  <c r="S5" i="1"/>
  <c r="S6" i="1"/>
  <c r="S7" i="1"/>
  <c r="S8" i="1"/>
  <c r="S9" i="1"/>
  <c r="S10" i="1"/>
  <c r="T11" i="1"/>
  <c r="S12" i="1"/>
  <c r="T13" i="1"/>
  <c r="T14" i="1"/>
  <c r="T15" i="1"/>
  <c r="S16" i="1"/>
  <c r="S17" i="1"/>
  <c r="S18" i="1"/>
  <c r="S19" i="1"/>
  <c r="S20" i="1"/>
  <c r="S21" i="1"/>
  <c r="S22" i="1"/>
  <c r="S23"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T61" i="1"/>
  <c r="S65" i="1"/>
  <c r="S66" i="1"/>
  <c r="S67" i="1"/>
  <c r="S68" i="1"/>
  <c r="S69" i="1"/>
  <c r="S70" i="1"/>
  <c r="S71" i="1"/>
  <c r="S72" i="1"/>
  <c r="S73" i="1"/>
  <c r="S74" i="1"/>
  <c r="S75" i="1"/>
  <c r="S76" i="1"/>
  <c r="S78" i="1"/>
  <c r="S79" i="1"/>
  <c r="S80" i="1"/>
  <c r="S81" i="1"/>
  <c r="S82" i="1"/>
  <c r="S83" i="1"/>
  <c r="S84" i="1"/>
  <c r="S85" i="1"/>
  <c r="S86" i="1"/>
  <c r="S87" i="1"/>
  <c r="S88" i="1"/>
  <c r="S89" i="1"/>
  <c r="T89" i="1"/>
  <c r="S90" i="1"/>
  <c r="S91" i="1"/>
  <c r="S92" i="1"/>
  <c r="S93" i="1"/>
  <c r="S94" i="1"/>
  <c r="T95" i="1"/>
  <c r="T96" i="1"/>
  <c r="T97" i="1"/>
  <c r="T98" i="1"/>
  <c r="T99" i="1"/>
  <c r="T100" i="1"/>
  <c r="T101" i="1"/>
  <c r="T102" i="1"/>
  <c r="T103" i="1"/>
  <c r="S111" i="1"/>
  <c r="S113" i="1"/>
  <c r="S114" i="1"/>
  <c r="S115" i="1"/>
  <c r="S116" i="1"/>
  <c r="S117" i="1"/>
  <c r="S118" i="1"/>
  <c r="S119" i="1"/>
  <c r="S120" i="1"/>
  <c r="T120" i="1"/>
  <c r="S121" i="1"/>
  <c r="S122" i="1"/>
  <c r="S123" i="1"/>
  <c r="S124" i="1"/>
  <c r="S125" i="1"/>
  <c r="S126" i="1"/>
  <c r="S127" i="1"/>
  <c r="S128" i="1"/>
  <c r="S129" i="1"/>
  <c r="S130" i="1"/>
  <c r="S131" i="1"/>
  <c r="S132" i="1"/>
  <c r="S133" i="1"/>
  <c r="S134" i="1"/>
  <c r="S135" i="1"/>
  <c r="S136" i="1"/>
  <c r="S137" i="1"/>
  <c r="S138" i="1"/>
  <c r="S4" i="1"/>
  <c r="P5" i="1"/>
  <c r="P6" i="1"/>
  <c r="P7" i="1"/>
  <c r="P8" i="1"/>
  <c r="P9" i="1"/>
  <c r="P10" i="1"/>
  <c r="Q11" i="1"/>
  <c r="P12" i="1"/>
  <c r="Q13" i="1"/>
  <c r="Q14" i="1"/>
  <c r="Q15" i="1"/>
  <c r="P16" i="1"/>
  <c r="P17" i="1"/>
  <c r="P18" i="1"/>
  <c r="P19" i="1"/>
  <c r="P20" i="1"/>
  <c r="P21" i="1"/>
  <c r="P22" i="1"/>
  <c r="P23"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5" i="1"/>
  <c r="P66" i="1"/>
  <c r="P67" i="1"/>
  <c r="P68" i="1"/>
  <c r="P69" i="1"/>
  <c r="P70" i="1"/>
  <c r="P71" i="1"/>
  <c r="P72" i="1"/>
  <c r="P73" i="1"/>
  <c r="P74" i="1"/>
  <c r="P75" i="1"/>
  <c r="P76" i="1"/>
  <c r="P78" i="1"/>
  <c r="P79" i="1"/>
  <c r="P80" i="1"/>
  <c r="P81" i="1"/>
  <c r="P82" i="1"/>
  <c r="P83" i="1"/>
  <c r="P84" i="1"/>
  <c r="P85" i="1"/>
  <c r="P86" i="1"/>
  <c r="P87" i="1"/>
  <c r="P88" i="1"/>
  <c r="P89" i="1"/>
  <c r="P90" i="1"/>
  <c r="P91" i="1"/>
  <c r="P92" i="1"/>
  <c r="P93" i="1"/>
  <c r="P94" i="1"/>
  <c r="Q95" i="1"/>
  <c r="Q96" i="1"/>
  <c r="Q97" i="1"/>
  <c r="Q98" i="1"/>
  <c r="Q99" i="1"/>
  <c r="Q100" i="1"/>
  <c r="Q101" i="1"/>
  <c r="Q102" i="1"/>
  <c r="Q103" i="1"/>
  <c r="P111"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4" i="1"/>
  <c r="M6" i="1"/>
  <c r="M7" i="1"/>
  <c r="M8" i="1"/>
  <c r="M9" i="1"/>
  <c r="M10" i="1"/>
  <c r="N11" i="1"/>
  <c r="M12" i="1"/>
  <c r="N13" i="1"/>
  <c r="N14" i="1"/>
  <c r="N15" i="1"/>
  <c r="M16" i="1"/>
  <c r="M17" i="1"/>
  <c r="M18" i="1"/>
  <c r="M19" i="1"/>
  <c r="M20" i="1"/>
  <c r="M21" i="1"/>
  <c r="M22" i="1"/>
  <c r="M23"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5" i="1"/>
  <c r="M66" i="1"/>
  <c r="M67" i="1"/>
  <c r="M68" i="1"/>
  <c r="M69" i="1"/>
  <c r="M70" i="1"/>
  <c r="M71" i="1"/>
  <c r="M72" i="1"/>
  <c r="M73" i="1"/>
  <c r="M74" i="1"/>
  <c r="M75" i="1"/>
  <c r="M76" i="1"/>
  <c r="M78" i="1"/>
  <c r="M79" i="1"/>
  <c r="M80" i="1"/>
  <c r="M81" i="1"/>
  <c r="M82" i="1"/>
  <c r="M83" i="1"/>
  <c r="M84" i="1"/>
  <c r="M85" i="1"/>
  <c r="M86" i="1"/>
  <c r="M87" i="1"/>
  <c r="M88" i="1"/>
  <c r="M89" i="1"/>
  <c r="M90" i="1"/>
  <c r="M91" i="1"/>
  <c r="M92" i="1"/>
  <c r="M93" i="1"/>
  <c r="M94" i="1"/>
  <c r="N95" i="1"/>
  <c r="N96" i="1"/>
  <c r="N97" i="1"/>
  <c r="N98" i="1"/>
  <c r="N99" i="1"/>
  <c r="N100" i="1"/>
  <c r="N101" i="1"/>
  <c r="N102" i="1"/>
  <c r="N103" i="1"/>
  <c r="M111"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4" i="1"/>
  <c r="M5"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1" i="1"/>
  <c r="K103" i="1"/>
  <c r="K102" i="1"/>
  <c r="K101" i="1"/>
  <c r="K100" i="1"/>
  <c r="K99" i="1"/>
  <c r="K98" i="1"/>
  <c r="K97" i="1"/>
  <c r="K96" i="1"/>
  <c r="K95" i="1"/>
  <c r="J94" i="1"/>
  <c r="J93" i="1"/>
  <c r="J92" i="1"/>
  <c r="J91" i="1"/>
  <c r="J90" i="1"/>
  <c r="J89" i="1"/>
  <c r="J88" i="1"/>
  <c r="J87" i="1"/>
  <c r="J86" i="1"/>
  <c r="J85" i="1"/>
  <c r="J84" i="1"/>
  <c r="J83" i="1"/>
  <c r="J82" i="1"/>
  <c r="J81" i="1"/>
  <c r="J80" i="1"/>
  <c r="J79" i="1"/>
  <c r="J78" i="1"/>
  <c r="J76" i="1"/>
  <c r="J75" i="1"/>
  <c r="J74" i="1"/>
  <c r="J73" i="1"/>
  <c r="J72" i="1"/>
  <c r="J71" i="1"/>
  <c r="J70" i="1"/>
  <c r="J69" i="1"/>
  <c r="J68" i="1"/>
  <c r="J67" i="1"/>
  <c r="J66" i="1"/>
  <c r="J65"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5" i="1"/>
  <c r="J6" i="1"/>
  <c r="J7" i="1"/>
  <c r="J8" i="1"/>
  <c r="J9" i="1"/>
  <c r="J10" i="1"/>
  <c r="K11" i="1"/>
  <c r="J12" i="1"/>
  <c r="K13" i="1"/>
  <c r="K14" i="1"/>
  <c r="K15" i="1"/>
  <c r="J16" i="1"/>
  <c r="J17" i="1"/>
  <c r="J18" i="1"/>
  <c r="J19" i="1"/>
  <c r="J20" i="1"/>
  <c r="J21" i="1"/>
  <c r="J22" i="1"/>
  <c r="J23" i="1"/>
  <c r="J4" i="1"/>
  <c r="U27" i="1" l="1"/>
  <c r="U29" i="1"/>
  <c r="F139" i="1" l="1"/>
  <c r="F141" i="1"/>
  <c r="N84" i="1"/>
  <c r="T59" i="1"/>
  <c r="Q59" i="1"/>
  <c r="N58" i="1"/>
  <c r="T51" i="1"/>
  <c r="Q51" i="1"/>
  <c r="U51" i="1" l="1"/>
  <c r="K84" i="1"/>
  <c r="K58" i="1"/>
  <c r="N48" i="1"/>
  <c r="T47" i="1"/>
  <c r="Q47" i="1"/>
  <c r="N46" i="1"/>
  <c r="N45" i="1"/>
  <c r="N44" i="1"/>
  <c r="N43" i="1"/>
  <c r="N41" i="1"/>
  <c r="N33" i="1"/>
  <c r="U47" i="1" l="1"/>
  <c r="K46" i="1"/>
  <c r="U46" i="1" s="1"/>
  <c r="K45" i="1"/>
  <c r="U45" i="1" s="1"/>
  <c r="K33" i="1"/>
  <c r="K43" i="1"/>
  <c r="U43" i="1" s="1"/>
  <c r="K44" i="1"/>
  <c r="U44" i="1" s="1"/>
  <c r="K41" i="1"/>
  <c r="U41" i="1" s="1"/>
  <c r="K48" i="1"/>
  <c r="U48" i="1" s="1"/>
  <c r="T127" i="1"/>
  <c r="Q127" i="1"/>
  <c r="N126" i="1"/>
  <c r="N115" i="1"/>
  <c r="N114" i="1"/>
  <c r="N113" i="1"/>
  <c r="N111" i="1"/>
  <c r="M13" i="1"/>
  <c r="M141" i="1" s="1"/>
  <c r="S103" i="1"/>
  <c r="S102" i="1"/>
  <c r="S99" i="1"/>
  <c r="M98" i="1"/>
  <c r="S101" i="1"/>
  <c r="M100" i="1"/>
  <c r="M97" i="1"/>
  <c r="S96" i="1"/>
  <c r="M95" i="1"/>
  <c r="T40" i="1"/>
  <c r="Q40" i="1"/>
  <c r="U40" i="1" s="1"/>
  <c r="N39" i="1"/>
  <c r="T38" i="1"/>
  <c r="Q38" i="1"/>
  <c r="N37" i="1"/>
  <c r="T32" i="1"/>
  <c r="Q32" i="1"/>
  <c r="N31" i="1"/>
  <c r="N30" i="1"/>
  <c r="U127" i="1" l="1"/>
  <c r="U32" i="1"/>
  <c r="P96" i="1"/>
  <c r="J95" i="1"/>
  <c r="P99" i="1"/>
  <c r="U99" i="1" s="1"/>
  <c r="P102" i="1"/>
  <c r="U102" i="1" s="1"/>
  <c r="K37" i="1"/>
  <c r="P103" i="1"/>
  <c r="U103" i="1" s="1"/>
  <c r="J100" i="1"/>
  <c r="K126" i="1"/>
  <c r="K114" i="1"/>
  <c r="J97" i="1"/>
  <c r="K39" i="1"/>
  <c r="U39" i="1" s="1"/>
  <c r="P101" i="1"/>
  <c r="U101" i="1" s="1"/>
  <c r="J13" i="1"/>
  <c r="J98" i="1"/>
  <c r="K111" i="1"/>
  <c r="K30" i="1"/>
  <c r="U30" i="1" s="1"/>
  <c r="K31" i="1"/>
  <c r="U31" i="1" s="1"/>
  <c r="K113" i="1"/>
  <c r="U113" i="1" s="1"/>
  <c r="K115" i="1"/>
  <c r="U115" i="1" s="1"/>
  <c r="N12" i="1"/>
  <c r="K12" i="1" l="1"/>
  <c r="U12" i="1" s="1"/>
  <c r="S11" i="1"/>
  <c r="N137" i="1"/>
  <c r="T132" i="1"/>
  <c r="Q132" i="1"/>
  <c r="U132" i="1" s="1"/>
  <c r="Q92" i="1"/>
  <c r="T92" i="1"/>
  <c r="Q93" i="1"/>
  <c r="T93" i="1"/>
  <c r="N81" i="1"/>
  <c r="Q54" i="1"/>
  <c r="T54" i="1"/>
  <c r="Q94" i="1"/>
  <c r="T94" i="1"/>
  <c r="Q117" i="1"/>
  <c r="U117" i="1" s="1"/>
  <c r="T117" i="1"/>
  <c r="Q119" i="1"/>
  <c r="T119" i="1"/>
  <c r="Q121" i="1"/>
  <c r="T121" i="1"/>
  <c r="Q125" i="1"/>
  <c r="T125" i="1"/>
  <c r="Q123" i="1"/>
  <c r="T123" i="1"/>
  <c r="Q129" i="1"/>
  <c r="T129" i="1"/>
  <c r="Q134" i="1"/>
  <c r="T134" i="1"/>
  <c r="Q136" i="1"/>
  <c r="U136" i="1" s="1"/>
  <c r="T136" i="1"/>
  <c r="Q138" i="1"/>
  <c r="T138" i="1"/>
  <c r="N42" i="1"/>
  <c r="N49" i="1"/>
  <c r="N50" i="1"/>
  <c r="N52" i="1"/>
  <c r="N53" i="1"/>
  <c r="N55" i="1"/>
  <c r="N56" i="1"/>
  <c r="N57" i="1"/>
  <c r="N60" i="1"/>
  <c r="N61" i="1"/>
  <c r="N65" i="1"/>
  <c r="N66" i="1"/>
  <c r="N67" i="1"/>
  <c r="N68" i="1"/>
  <c r="N69" i="1"/>
  <c r="N70" i="1"/>
  <c r="N71" i="1"/>
  <c r="N72" i="1"/>
  <c r="N73" i="1"/>
  <c r="N74" i="1"/>
  <c r="N75" i="1"/>
  <c r="N76" i="1"/>
  <c r="N78" i="1"/>
  <c r="N79" i="1"/>
  <c r="N80" i="1"/>
  <c r="N82" i="1"/>
  <c r="N83" i="1"/>
  <c r="N85" i="1"/>
  <c r="N86" i="1"/>
  <c r="N87" i="1"/>
  <c r="N88" i="1"/>
  <c r="N89" i="1"/>
  <c r="N90" i="1"/>
  <c r="N91" i="1"/>
  <c r="M139" i="1"/>
  <c r="N116" i="1"/>
  <c r="N118" i="1"/>
  <c r="N120" i="1"/>
  <c r="N124" i="1"/>
  <c r="N122" i="1"/>
  <c r="N128" i="1"/>
  <c r="N133" i="1"/>
  <c r="N135" i="1"/>
  <c r="N130" i="1"/>
  <c r="N131" i="1"/>
  <c r="N36" i="1"/>
  <c r="N35" i="1"/>
  <c r="N34" i="1"/>
  <c r="T23" i="1"/>
  <c r="Q23" i="1"/>
  <c r="N22" i="1"/>
  <c r="T21" i="1"/>
  <c r="Q21" i="1"/>
  <c r="N20" i="1"/>
  <c r="T19" i="1"/>
  <c r="Q19" i="1"/>
  <c r="N18" i="1"/>
  <c r="T17" i="1"/>
  <c r="Q17" i="1"/>
  <c r="N16" i="1"/>
  <c r="S15" i="1"/>
  <c r="T10" i="1"/>
  <c r="Q10" i="1"/>
  <c r="N9" i="1"/>
  <c r="T8" i="1"/>
  <c r="Q8" i="1"/>
  <c r="N7" i="1"/>
  <c r="N5" i="1"/>
  <c r="N4" i="1"/>
  <c r="N142" i="1" l="1"/>
  <c r="S141" i="1"/>
  <c r="U119" i="1"/>
  <c r="U134" i="1"/>
  <c r="U121" i="1"/>
  <c r="U129" i="1"/>
  <c r="U125" i="1"/>
  <c r="U123" i="1"/>
  <c r="U54" i="1"/>
  <c r="U92" i="1"/>
  <c r="U94" i="1"/>
  <c r="U93" i="1"/>
  <c r="U138" i="1"/>
  <c r="N139" i="1"/>
  <c r="M140" i="1" s="1"/>
  <c r="S139" i="1"/>
  <c r="Q6" i="1"/>
  <c r="O139" i="1"/>
  <c r="O144" i="1" s="1"/>
  <c r="T6" i="1"/>
  <c r="R139" i="1"/>
  <c r="J14" i="1"/>
  <c r="J141" i="1" s="1"/>
  <c r="K91" i="1"/>
  <c r="U91" i="1" s="1"/>
  <c r="K85" i="1"/>
  <c r="U85" i="1" s="1"/>
  <c r="K76" i="1"/>
  <c r="U76" i="1" s="1"/>
  <c r="K70" i="1"/>
  <c r="U70" i="1" s="1"/>
  <c r="K61" i="1"/>
  <c r="U61" i="1" s="1"/>
  <c r="K52" i="1"/>
  <c r="U52" i="1" s="1"/>
  <c r="K9" i="1"/>
  <c r="K135" i="1"/>
  <c r="U135" i="1" s="1"/>
  <c r="K124" i="1"/>
  <c r="U124" i="1" s="1"/>
  <c r="K90" i="1"/>
  <c r="U90" i="1" s="1"/>
  <c r="K83" i="1"/>
  <c r="U83" i="1" s="1"/>
  <c r="K75" i="1"/>
  <c r="U75" i="1" s="1"/>
  <c r="K69" i="1"/>
  <c r="U69" i="1" s="1"/>
  <c r="K60" i="1"/>
  <c r="U60" i="1" s="1"/>
  <c r="K50" i="1"/>
  <c r="U50" i="1" s="1"/>
  <c r="K36" i="1"/>
  <c r="U36" i="1" s="1"/>
  <c r="K133" i="1"/>
  <c r="U133" i="1" s="1"/>
  <c r="K89" i="1"/>
  <c r="U89" i="1" s="1"/>
  <c r="K82" i="1"/>
  <c r="U82" i="1" s="1"/>
  <c r="K74" i="1"/>
  <c r="U74" i="1" s="1"/>
  <c r="K68" i="1"/>
  <c r="U68" i="1" s="1"/>
  <c r="K57" i="1"/>
  <c r="U57" i="1" s="1"/>
  <c r="K49" i="1"/>
  <c r="U49" i="1" s="1"/>
  <c r="P11" i="1"/>
  <c r="P15" i="1"/>
  <c r="K131" i="1"/>
  <c r="K118" i="1"/>
  <c r="U118" i="1" s="1"/>
  <c r="K88" i="1"/>
  <c r="U88" i="1" s="1"/>
  <c r="K80" i="1"/>
  <c r="U80" i="1" s="1"/>
  <c r="K73" i="1"/>
  <c r="U73" i="1" s="1"/>
  <c r="K67" i="1"/>
  <c r="U67" i="1" s="1"/>
  <c r="K56" i="1"/>
  <c r="U56" i="1" s="1"/>
  <c r="K42" i="1"/>
  <c r="U42" i="1" s="1"/>
  <c r="K81" i="1"/>
  <c r="U81" i="1" s="1"/>
  <c r="K5" i="1"/>
  <c r="K22" i="1"/>
  <c r="K7" i="1"/>
  <c r="K18" i="1"/>
  <c r="K35" i="1"/>
  <c r="U35" i="1" s="1"/>
  <c r="K20" i="1"/>
  <c r="K16" i="1"/>
  <c r="K34" i="1"/>
  <c r="U34" i="1" s="1"/>
  <c r="K128" i="1"/>
  <c r="U128" i="1" s="1"/>
  <c r="K116" i="1"/>
  <c r="U116" i="1" s="1"/>
  <c r="K87" i="1"/>
  <c r="U87" i="1" s="1"/>
  <c r="K79" i="1"/>
  <c r="U79" i="1" s="1"/>
  <c r="K72" i="1"/>
  <c r="U72" i="1" s="1"/>
  <c r="K66" i="1"/>
  <c r="U66" i="1" s="1"/>
  <c r="K55" i="1"/>
  <c r="U55" i="1" s="1"/>
  <c r="K4" i="1"/>
  <c r="K130" i="1"/>
  <c r="K122" i="1"/>
  <c r="U122" i="1" s="1"/>
  <c r="K86" i="1"/>
  <c r="U86" i="1" s="1"/>
  <c r="K78" i="1"/>
  <c r="U78" i="1" s="1"/>
  <c r="K71" i="1"/>
  <c r="U71" i="1" s="1"/>
  <c r="K65" i="1"/>
  <c r="U65" i="1" s="1"/>
  <c r="K53" i="1"/>
  <c r="U53" i="1" s="1"/>
  <c r="K137" i="1"/>
  <c r="U137" i="1" s="1"/>
  <c r="K120" i="1"/>
  <c r="U120" i="1" s="1"/>
  <c r="I139" i="1"/>
  <c r="L139" i="1"/>
  <c r="R143" i="1" l="1"/>
  <c r="R144" i="1"/>
  <c r="L143" i="1"/>
  <c r="L144" i="1"/>
  <c r="I143" i="1"/>
  <c r="I144" i="1"/>
  <c r="U144" i="1" s="1"/>
  <c r="P141" i="1"/>
  <c r="U141" i="1" s="1"/>
  <c r="K142" i="1"/>
  <c r="T139" i="1"/>
  <c r="S140" i="1" s="1"/>
  <c r="T142" i="1"/>
  <c r="Q139" i="1"/>
  <c r="Q142" i="1"/>
  <c r="U139" i="1"/>
  <c r="P139" i="1"/>
  <c r="J139" i="1"/>
  <c r="K139" i="1"/>
  <c r="O143" i="1" l="1"/>
  <c r="U142" i="1"/>
  <c r="U143" i="1"/>
  <c r="P140" i="1"/>
  <c r="J140" i="1"/>
</calcChain>
</file>

<file path=xl/sharedStrings.xml><?xml version="1.0" encoding="utf-8"?>
<sst xmlns="http://schemas.openxmlformats.org/spreadsheetml/2006/main" count="461" uniqueCount="188">
  <si>
    <t>tráva/drobné křoviny</t>
  </si>
  <si>
    <t>odvoz trávy
 ano/ne</t>
  </si>
  <si>
    <t>četnost  za sezonu</t>
  </si>
  <si>
    <t>výměra  [m2]</t>
  </si>
  <si>
    <t>ne</t>
  </si>
  <si>
    <t>kontaktní osoba</t>
  </si>
  <si>
    <t>číslo trati</t>
  </si>
  <si>
    <t>km poloha přejezdů</t>
  </si>
  <si>
    <t>trať</t>
  </si>
  <si>
    <t>Děčín - Telnice</t>
  </si>
  <si>
    <t>Úpořiny-Radejčín</t>
  </si>
  <si>
    <t>Polák Jiří, tel. 725 057 267</t>
  </si>
  <si>
    <t>Roudnice n.L. - Straškov</t>
  </si>
  <si>
    <t>Straškov - Vraňany</t>
  </si>
  <si>
    <t>Čížkovice - Libochovice</t>
  </si>
  <si>
    <t>ano</t>
  </si>
  <si>
    <t>tráva</t>
  </si>
  <si>
    <t>rovná plocha, rozhledové poměry na žel. přejezdech P2978, P2982+prostor mezi přejezdy+P2983, P2985+prostor mezi přejezdy+P2986, P2989, P2990, P2991, P2995, P2996</t>
  </si>
  <si>
    <t xml:space="preserve">rovná plocha u zastávky Křešice u Děčína v délce 120 m, šíři 2 m a 1 m </t>
  </si>
  <si>
    <t>Lovosice - Čížkovice</t>
  </si>
  <si>
    <t>Roudnice n.L. - Lovosice</t>
  </si>
  <si>
    <t>žst. Ústí n.L. západ</t>
  </si>
  <si>
    <t>křoví</t>
  </si>
  <si>
    <t>rezerva 50% rovné plochy, 50% svah</t>
  </si>
  <si>
    <t>oblast</t>
  </si>
  <si>
    <t xml:space="preserve">svah 70% / rovná plocha 30%, rozhledové poměry na žel. přejezdech P2051, P2052, P2053, P2054, P2055, P2060, </t>
  </si>
  <si>
    <t>rovná plocha, rozhledové poměry na žel. přejezdech P2005; P2006; P2007; P2008; P2009; P2010; P2011, P2012; P2013; P2014, P2016, P2017, P2018, P2019, P2020, P2021, P2022, P2023, P2024, P2025, P2026, P2027</t>
  </si>
  <si>
    <t>Kučera Ivo, tel. 724 007 802</t>
  </si>
  <si>
    <t>svah, P 2979 přejezd „Malé Březno kravín“ km 441,680-441,830 vysekat klíny (rozhledové poměry) v délce 80m</t>
  </si>
  <si>
    <t>svah, P 2980 přejezd „33“ km 443,250-443,390 vysekat klíny (rozhl. poměry) v délce 80 a 50m</t>
  </si>
  <si>
    <t>svah, P 2984 přejezd „Kamenolom“ km 446,180-446,350 vysekat klíny (rozhledové poměry) v délce 80m</t>
  </si>
  <si>
    <t>rovná plocha, P 2986+P 2985 přejezdy "Jakuby" km 447,400-447,580 vysekat klíny (rozhledové poměry) a prostor mezi přejezdy v šíři 5 a 1m u obou kolejí</t>
  </si>
  <si>
    <t>svah, P 2988 přejezd „Kravín“ km 449,400-449,500 vysekat klíny (rozhledové poměry) v délce 50m</t>
  </si>
  <si>
    <t>rovná plocha, P 2982+P 2983 přejezdy "Pospíšil+Mudroch" km 445,300-445,510 vysekat klíny (rozhledové poměry) a prostor mezi přejezdy v šíři 2 m u obou kolejí</t>
  </si>
  <si>
    <t xml:space="preserve">rovná plocha u žst. Velké Březno u 2. SK km 439,250 (ZV2)-439,570 (zarážedlo u 4. SK) v šíři 9 m </t>
  </si>
  <si>
    <t>svah, P 2992 a P 2993 přejezdy „Loděnice“ a „Velká centra“ km 452,390-452,900  vysekat zastávku u přejezdu „Velká centra“ v délce 120m šíři 2 a 1m, vysekat prostor mezi přejezdy u 1. i 2. TK v délce 330m šíře 5m, vysekat klíny (rozhledové poměry) za přejezdem  „Loděnice“ v délce 70m</t>
  </si>
  <si>
    <t>rovná plocha, P 2978 přejezd „Malé Březno zastávka“ km 441,380-441,520 v šíři 3m</t>
  </si>
  <si>
    <t>rovná plocha, P 2987 - přejezd "91" km 449,040-449,180 vysekat klíny (rozhledové poměry) v délce 70m</t>
  </si>
  <si>
    <t>rovná plocha, P 2989 přejezd "Obalex" km 450,430-450,580 vysekat klíny (rozhledové poměry) v délce 70m</t>
  </si>
  <si>
    <t>rovná plocha, P 2990 přejezd "Čistička" km 450,800-450,940 vysekat klíny (rozhledové poměry) v délce 70m</t>
  </si>
  <si>
    <t>rovná plocha, P 2991 přejezd „Přívoz“ km 452,750-452,850 vysekat klíny (rozhledové poměry) v délce 40 m</t>
  </si>
  <si>
    <t>rovná plocha, P 2995 přejezd „Starák“ km 454,000-454,200 vysekat zastávku v délce 140m a šíři 5 a 5m vysekat klíny (rozhledové poměry) v délce 60m, v km 454,200-454,600 podle 1. i 2. TK vysekat v průměrné šíři 4m</t>
  </si>
  <si>
    <t>rovná plocha, P 2996 přejezd „Bílek“ km 455,350-455,470 vysekat klíny (rozhledové poměry) v délce 60m</t>
  </si>
  <si>
    <t>svah podél 1. TK v km 440,250-441,100 na zdi mezi obcemi Velké Březno a Malé Březno výřez náletů a odstranění travního porostu v průměrné šířce 5m</t>
  </si>
  <si>
    <t>rovná plocha, prostor u ST3 mezi 20b. SK a 24. SK</t>
  </si>
  <si>
    <t>rovná plocha, P 2997  přejezd „U ST3“</t>
  </si>
  <si>
    <t>rovná plocha, prostor u ST1 klín k výhybce č. 6 a vedle 50. SK</t>
  </si>
  <si>
    <t>rovná plocha, Horní a Dolní ledovací kolej (40a.+40b. SK)</t>
  </si>
  <si>
    <t>rovná plocha, Žst. Boletice prostor mezi 3. SK a 7. SK</t>
  </si>
  <si>
    <t>rovná plocha, Žst. Boletice prostor rampy a složiště u 4a. SK, včetně 4a. SK</t>
  </si>
  <si>
    <t>svah, P 2994 přejezd „Malá centra“ km 452,970-453,060 vysekat klíny (rozhledové poměry) v délce 60 a 30m</t>
  </si>
  <si>
    <t>svah, od přejezdu Malé Březno do km 441,100 u 1. i 2. TK v šíři 5m</t>
  </si>
  <si>
    <t>rovná plocha, zastávka Těchlovice od přejezdu u 1. TK až do km 445,240 v šíři 8m, svah u 2. TK až do km 445,000 v šíři 9m</t>
  </si>
  <si>
    <t>rovná plocha v žst. Velké Březno prostor vedle výhybek 11,9,7 plynule přecházející vedle a do 3. a 3a. SK včetně až ke garáži u 3a. SK</t>
  </si>
  <si>
    <t>rovná plocha - prostor u TK Děčín Hl.n.-Děčín v.n. v km 2,250-2,400 vlevo ve směru staničení</t>
  </si>
  <si>
    <t>rovná plocha v km 2,300-2,450 vpravo ve směru staničení</t>
  </si>
  <si>
    <t>rovná plocha v km 2,800-3,000 vlevo ve směru staničení</t>
  </si>
  <si>
    <t>tráva 80%</t>
  </si>
  <si>
    <t>křoví 20%</t>
  </si>
  <si>
    <t>křoví 30%</t>
  </si>
  <si>
    <t>tráva 70%</t>
  </si>
  <si>
    <t>tráva 90%</t>
  </si>
  <si>
    <t>křoví 10%</t>
  </si>
  <si>
    <t>tráva 50%</t>
  </si>
  <si>
    <t>křoví 50%</t>
  </si>
  <si>
    <t>Dvořák Čestmír, tel. 724 805 793</t>
  </si>
  <si>
    <t>Andraško Jan, tel. 724 030 225</t>
  </si>
  <si>
    <t>Urban Radek, tel. 724 023701</t>
  </si>
  <si>
    <t>Litoměřice horní n.</t>
  </si>
  <si>
    <t>V. Žernoseky - Sebuzín</t>
  </si>
  <si>
    <t>rovná plocha podél 1. TK v km 450,550-450,800 (mezi přejezdy „Obalex“ a „Čistička“) v šíři 5m</t>
  </si>
  <si>
    <t xml:space="preserve">svah podle 1. TK v km 451,820-452,400 (mezi kolejí a cyklostezkou) v šíři 5m </t>
  </si>
  <si>
    <t>rovná plocha po obou stranách kolejí od rampy k přejezdu (km 43,630 - 44,230) - křoví vynechat!</t>
  </si>
  <si>
    <t>křoví 40%</t>
  </si>
  <si>
    <t>tráva 60%</t>
  </si>
  <si>
    <t>Libochovany - svah s akáty podél 2. TK - km 418,600-900</t>
  </si>
  <si>
    <t>svah, km 446,250-446,600 u 1.TK, vše mezi polem a kolejí v šíři 8m, u 2. TK vše mezi kamenolomem a kolejí v šíři 6m</t>
  </si>
  <si>
    <t>Boletice n.L. - Děčín východ</t>
  </si>
  <si>
    <t>Děčín hl.n. - Děčín východ</t>
  </si>
  <si>
    <t>0861</t>
  </si>
  <si>
    <t>Beran Josef, tel. 724 070 454</t>
  </si>
  <si>
    <t>V. Březno - Boletice n.L.</t>
  </si>
  <si>
    <t>1. TK - rovná plocha mezi přejezdem Setuza a výh.53</t>
  </si>
  <si>
    <t>rovná plocha mezi přejezdem Setuza a výh. 50</t>
  </si>
  <si>
    <t>Sebuzín - V. Březno</t>
  </si>
  <si>
    <t>rovná plocha za žst. Velké Březno v km 440,220-440,400 - prostor v oblouku u 2. TK</t>
  </si>
  <si>
    <t>svah 50% / rovná plocha 50%, rozhledové poměry na žel. přejezdech P2546, P2547, P2548, P2549, P2550, P2551, P2552, P2554</t>
  </si>
  <si>
    <t>svah 50% / rovná plocha 50%, rozhledové poměry na žel. přejezdech P2272, P2273, P2274, P2275, P2276 P2277, P2278 P2279, P2280, P2281, P2282</t>
  </si>
  <si>
    <t>svah 50% / rovná plocha 50%, rozhledové poměry na žel. přejezdech P2480, P2481, P2482, P2483, P2484, P2485, P2486, P2487, P2490, P2491, P2492, P2494, P2502, P2503, P2504, P2505, P2506, P2507, P2508, P2509, P2510</t>
  </si>
  <si>
    <t>svah 70% / rovná plocha 30%, rozhledové poměry na žel. přejezdech P2416, P2417, P2418, P2419</t>
  </si>
  <si>
    <t>svah 70% / rovná plocha 30%, rozhledové poměry na žel. přejezdech P2266, P2267, P2268, P2269, P2270, P2271</t>
  </si>
  <si>
    <t>svah 70% / rovná plocha 30%, rozhledové poměry na žel. přejezdech P2056, P2057, P2058, P2059, P2061, P2062, P2063</t>
  </si>
  <si>
    <t>Chabařovice</t>
  </si>
  <si>
    <t>rovná plocha podél 2 TK Střekov - Západ 0,4-0,550</t>
  </si>
  <si>
    <t>rovná plocha v km 413,030 - 414,050 podél 2. TK; vč. pásu mezi protihluk. zdí a silnicí (na OÚ V. Žernoseky domluvit zákaz parkování aut v den seče!)</t>
  </si>
  <si>
    <t>svah podél 1. TK (km 414,150 - 414,450) - seštěpkovat, zamést cyklostezku!</t>
  </si>
  <si>
    <t>rovná plocha %</t>
  </si>
  <si>
    <t>svah %</t>
  </si>
  <si>
    <t>rovina, 433,800 - 434,700 (v km 434,220 - 434,300 nutno zastřihnout živý plot v celé délce a šíři 1 m)</t>
  </si>
  <si>
    <t>rovná plocha, Rafanda od výhybky č. 207ab směrem do 1. TK až k mostu v km 455,750</t>
  </si>
  <si>
    <t>křoví 40 %</t>
  </si>
  <si>
    <t>tráva 30%</t>
  </si>
  <si>
    <t>křoví 70%</t>
  </si>
  <si>
    <t>rovina - křoví [m2]</t>
  </si>
  <si>
    <t>Straškov - Libochovice</t>
  </si>
  <si>
    <t>svah - tráva [m2]</t>
  </si>
  <si>
    <t>svah - křoví [m2]</t>
  </si>
  <si>
    <t>úklid</t>
  </si>
  <si>
    <t>Hrobce - Lovosice</t>
  </si>
  <si>
    <t>křoví 100%</t>
  </si>
  <si>
    <t>svah 50% /rovina 50%, rozhledové poměry na žel. přejezdech P2515, P2516, P2517, P2518, P2519, P2520, P2521, P2522, P2523, P2524, P2525, P2526, P2527, P2528, P2529, P2530, P2531, P2532, P2533 P2534,  P2535, P2536</t>
  </si>
  <si>
    <t xml:space="preserve"> svah 482,100–484,220 sekání pásu podél kolejí vpravo o šíři 3 m</t>
  </si>
  <si>
    <t>Plocha mezi 603. SK a 406. SK od v.č.805 km 3, 500; 50 % svah, 50% rovná plocha</t>
  </si>
  <si>
    <t>svah u 1. TK km 409,250-850 (pajasany, akáty) - štěpkovat</t>
  </si>
  <si>
    <t>Litoměřice d.n. - LT město</t>
  </si>
  <si>
    <t>svah u 1. TK v km 407,400-500 - štěpkovat</t>
  </si>
  <si>
    <t>rovina podél 2. TK km 407,400-500 - štěpkovat</t>
  </si>
  <si>
    <t>0591</t>
  </si>
  <si>
    <t>Střekov - svah mezi silnicí "pod hradem", cyklostezkou a tratí ÚL Střekov - Sebuzín v km 428,250 - 430,100</t>
  </si>
  <si>
    <t>rovná plocha podél 4a staniční koleje</t>
  </si>
  <si>
    <t>Křešice - LT d.n.</t>
  </si>
  <si>
    <t>křoví 50 %</t>
  </si>
  <si>
    <t>rovná plocha u 2.TK v km 406,000-200 až k silnici</t>
  </si>
  <si>
    <t>svah u 1.TK v km 405,370-406,000 mezi tratí a polní cestou, š=5 m</t>
  </si>
  <si>
    <t>rovná plocha v km 404,000-405,250, š=3 m</t>
  </si>
  <si>
    <t>křoví 70 %</t>
  </si>
  <si>
    <t>rovná plocha u 2.TK Polepy-LT město v km 400,850 – 401,600, š=3 m</t>
  </si>
  <si>
    <t>tráva 10%</t>
  </si>
  <si>
    <t>křoví 90 %</t>
  </si>
  <si>
    <t>Polepy - Křešice</t>
  </si>
  <si>
    <t>LT město - V. Žernoseky</t>
  </si>
  <si>
    <t>rovná plocha podél 2.TK Střekov-V.Březno 431,750 - 432,500</t>
  </si>
  <si>
    <t>svah podél 1.TK Střekov-Svádov km 432,400-500+432,650-790  p.p.č. 2140/1</t>
  </si>
  <si>
    <t xml:space="preserve">TO Ústí n/L západ 9. - 11. SK. Km 1,500 - 2,000 rovná plocha mezi kolejemi </t>
  </si>
  <si>
    <t>tráva 100%</t>
  </si>
  <si>
    <t>Rovná plocha podél Tovární ulice km 1,600 - 2500</t>
  </si>
  <si>
    <t>Od přejezdu v km 1,925 k v.č.101 km-3,016 mezi SK 137.;137a.; 159.; 134. 20% svah, 80% rovná plocha</t>
  </si>
  <si>
    <t xml:space="preserve">Od žst.Ústí n/L západ k podchodu ( cyklostezce ) </t>
  </si>
  <si>
    <t>Nádvorník Miroslav, tel. 601588741</t>
  </si>
  <si>
    <t>Žalhostice - Blíževedly</t>
  </si>
  <si>
    <t>rovná plocha, rozhledové poměry na žel. přejezdech P3334, P3335, P3336, P3337, P3338, P3339, P3340, P8451, P3341, P3342, P3343, P3344, P3345, P3346, P3349, P3350, P3352, P3353, P3354, P3355, P3357, P3358, P3359, P3360, P3361, P3362, P3363, P3364, P3365, P3367, P3368, P3369</t>
  </si>
  <si>
    <t>rovná plocha od st. budovy podél plotu k domu č.p. 100 v šíři 3 m, p.p.č. 1353/5</t>
  </si>
  <si>
    <t>rovná plocha podle 2. TK km 424,150–900 v prům. šíři 4 m (na zač. 10 m, konec 3 m), p.p.č. 1353/1</t>
  </si>
  <si>
    <t>svah podle 2. TK km 425,300 – 425,650 v šíři 5 m, p.p.č. 453/1</t>
  </si>
  <si>
    <t>žst. Ústí n.L.-Střekov - rovná plocha kolem St. 2, p.p.č. 2118</t>
  </si>
  <si>
    <t>Svádov - rovná plocha podél 1.TK v km 434,750 – 435,880 v šíři 5 m, p.p.č. 530/1</t>
  </si>
  <si>
    <t>Svádov - rovná plocha podél 2.TK v km 434,750 – 436,050 v šíři 5 m, p.p.č 530/1</t>
  </si>
  <si>
    <t>Valtířov - svah podél 1.TK v km 436,700 – 437,100 v šíři 10 m, p.p.č. 205/1</t>
  </si>
  <si>
    <t>Valtířov - svah podle 1. TK km 437,250 – 437,480 v šíři 15 m, p.p.č. 205/1</t>
  </si>
  <si>
    <t>rovná plocha 1 + 2. TK  mezi přejezdy Adonis - hl.silnice, p.p.č 30/1</t>
  </si>
  <si>
    <t>svah podél 1.TK ÚL Střekov - V. Březno v km 432,950 - 433,400, p.p.č. 2140/1 - vysekat až k plotu!</t>
  </si>
  <si>
    <t>celkem:</t>
  </si>
  <si>
    <t>svah u 2.TK pod ZMŽ km 440,400-441,100 v průmerné šíři 10m</t>
  </si>
  <si>
    <t>rovná plocha mezi přejezdy "Starák a Malá Centra" u 1. i 2. TK km 454,000-453,060 v průměrné šířce 5m u každé kol.</t>
  </si>
  <si>
    <t>bez rez.:</t>
  </si>
  <si>
    <t>s rezervou:</t>
  </si>
  <si>
    <t>celkem odvezené trávy</t>
  </si>
  <si>
    <t>rovina - tráva [m2]</t>
  </si>
  <si>
    <t>1 seč</t>
  </si>
  <si>
    <t>2 seče</t>
  </si>
  <si>
    <t>svah u 2. TK km 441,800-443,250 v šíři 5m s vyčištěním příkopů</t>
  </si>
  <si>
    <t>rovná plocha mezi cyklostezkou a 1. TK km 441,800-443,250 v prům. šíři 5 m</t>
  </si>
  <si>
    <t>Požadované pozemky v obvodu ST ÚNL k sečení v r. 2024 (pozemky zasahující do profilu koleje)</t>
  </si>
  <si>
    <t>svah u 2. TK km 409,200-800 v šíři 7m - štěpkovat</t>
  </si>
  <si>
    <t xml:space="preserve">tráva 50% </t>
  </si>
  <si>
    <t>křoviny 50%</t>
  </si>
  <si>
    <t>svah u 1.TK v km 423,200-400 (výh.č. 13 - nadjezd) v šíři 5 m</t>
  </si>
  <si>
    <t>rovná plocha podle 2. TK km 423,200 – 423,450 v šíři 10 m</t>
  </si>
  <si>
    <t xml:space="preserve">Plocha mezi 27. - 31. SK. Km 1,100 - 1,825 rovná plocha mezi kolejemi </t>
  </si>
  <si>
    <t>Plocha od přejezdu v km 1,925 k v.č. 308 km - 1,234 příjezdová komunikace k v.č.308 - rovná plocha</t>
  </si>
  <si>
    <t>Plocha od přejezdu v km 1,925 k v.č.101 km-3,016 + příjezdová komunikace ke stv.č. 1 u řeky Bílina                            30% svah, 70% rovná plocha</t>
  </si>
  <si>
    <r>
      <rPr>
        <sz val="10"/>
        <color rgb="FFFF0000"/>
        <rFont val="Calibri"/>
        <family val="2"/>
        <charset val="238"/>
        <scheme val="minor"/>
      </rPr>
      <t>Plocha podél sk. 602 od km 2, 500 (přejezd)</t>
    </r>
    <r>
      <rPr>
        <sz val="10"/>
        <rFont val="Calibri"/>
        <family val="2"/>
        <charset val="238"/>
        <scheme val="minor"/>
      </rPr>
      <t xml:space="preserve"> k návěstidlu Se820 km 3, 874 + příjezdová komunikace (na dřevonu) rovná plocha</t>
    </r>
  </si>
  <si>
    <r>
      <t xml:space="preserve">Plocha vedle 52. SK a svahu, od v.č. 820 (km 3,887) po km 4,650 - </t>
    </r>
    <r>
      <rPr>
        <sz val="11"/>
        <color rgb="FFFF0000"/>
        <rFont val="Calibri"/>
        <family val="2"/>
        <charset val="238"/>
        <scheme val="minor"/>
      </rPr>
      <t>20% rovná plocha, 80% svah</t>
    </r>
  </si>
  <si>
    <r>
      <t xml:space="preserve">Plocha v žst.Trmice od návěstidla Sc7 v km 4,375 - po v.č. 837 v km 4,831 </t>
    </r>
    <r>
      <rPr>
        <sz val="10"/>
        <color rgb="FFFF0000"/>
        <rFont val="Calibri"/>
        <family val="2"/>
        <charset val="238"/>
        <scheme val="minor"/>
      </rPr>
      <t>vč. příjezdové komunikace od teplárny ČEZ, rovná plocha</t>
    </r>
  </si>
  <si>
    <t>Rovná plocha mezi 159.SK a v.č. 128 a 169, rovná plocha</t>
  </si>
  <si>
    <t>Rovná plocha podél přístupové komunikace od žel. přejezdu v km 1,925 k v.č. 310 + průjezdný pruh k v.č. 322</t>
  </si>
  <si>
    <t>svah u 2. TK v km 443,390-444,000 v šíři 6m</t>
  </si>
  <si>
    <t>svah u 1. TK v km 445,200-444,600 v šíří 7m</t>
  </si>
  <si>
    <t>třáva 60%</t>
  </si>
  <si>
    <r>
      <t xml:space="preserve">Příjezdová komunikace k v.č.7 km 10,963 </t>
    </r>
    <r>
      <rPr>
        <sz val="10"/>
        <color rgb="FFFF0000"/>
        <rFont val="Calibri"/>
        <family val="2"/>
        <charset val="238"/>
        <scheme val="minor"/>
      </rPr>
      <t>80% svah, 20% rovná plocha</t>
    </r>
  </si>
  <si>
    <r>
      <t>Příjezdová komunikace k v.č.34 km 12,035 rovná plocha,</t>
    </r>
    <r>
      <rPr>
        <sz val="10"/>
        <color rgb="FFFF0000"/>
        <rFont val="Calibri"/>
        <family val="2"/>
        <charset val="238"/>
        <scheme val="minor"/>
      </rPr>
      <t xml:space="preserve"> plocha vedle koleje od vč.41 po vč.26</t>
    </r>
    <r>
      <rPr>
        <sz val="10"/>
        <rFont val="Calibri"/>
        <family val="2"/>
        <charset val="238"/>
        <scheme val="minor"/>
      </rPr>
      <t>, rovná plocha</t>
    </r>
  </si>
  <si>
    <t>v 1. období</t>
  </si>
  <si>
    <t>v 2. období</t>
  </si>
  <si>
    <t>svah podle 2. TK v km 450,900-452,400 v šíři 4m</t>
  </si>
  <si>
    <t>četnost 1x</t>
  </si>
  <si>
    <t>četnost 2x</t>
  </si>
  <si>
    <t>1. seč do 30.6.</t>
  </si>
  <si>
    <t>2. seč do 31.10.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</si>
</sst>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quot;-&quot;??_-;_-@_-"/>
    <numFmt numFmtId="165" formatCode="000"/>
    <numFmt numFmtId="166" formatCode="_-* #,##0_-;\-* #,##0_-;_-* &quot;-&quot;??_-;_-@_-"/>
    <numFmt numFmtId="167" formatCode="0\ %"/>
    <numFmt numFmtId="168" formatCode="_-* #,##0_-;\-* #,##0_-;_-* \-??_-;_-@"/>
    <numFmt numFmtId="169" formatCode="_-* #,##0.00_-;\-* #,##0.00_-;_-* \-??_-;_-@"/>
  </numFmts>
  <fonts count="19" x14ac:knownFonts="1">
    <font>
      <sz val="11"/>
      <color theme="1"/>
      <name val="Calibri"/>
      <family val="2"/>
      <charset val="238"/>
      <scheme val="minor"/>
    </font>
    <font>
      <b/>
      <sz val="12"/>
      <name val="Arial"/>
      <family val="2"/>
      <charset val="238"/>
    </font>
    <font>
      <b/>
      <sz val="8"/>
      <name val="Arial"/>
      <family val="2"/>
      <charset val="238"/>
    </font>
    <font>
      <sz val="11"/>
      <name val="Arial"/>
      <family val="2"/>
      <charset val="238"/>
    </font>
    <font>
      <sz val="10"/>
      <name val="Calibri"/>
      <family val="2"/>
      <charset val="238"/>
      <scheme val="minor"/>
    </font>
    <font>
      <sz val="11"/>
      <name val="Calibri"/>
      <family val="2"/>
      <charset val="238"/>
      <scheme val="minor"/>
    </font>
    <font>
      <b/>
      <sz val="11"/>
      <name val="Calibri"/>
      <family val="2"/>
      <charset val="238"/>
      <scheme val="minor"/>
    </font>
    <font>
      <b/>
      <sz val="21"/>
      <name val="Calibri"/>
      <family val="2"/>
      <charset val="238"/>
      <scheme val="minor"/>
    </font>
    <font>
      <sz val="10"/>
      <color theme="1"/>
      <name val="Calibri"/>
      <family val="2"/>
      <charset val="238"/>
      <scheme val="minor"/>
    </font>
    <font>
      <sz val="8"/>
      <name val="Arial"/>
      <family val="2"/>
      <charset val="238"/>
    </font>
    <font>
      <sz val="10"/>
      <color rgb="FF000000"/>
      <name val="Verdana"/>
      <family val="2"/>
      <charset val="238"/>
    </font>
    <font>
      <sz val="9"/>
      <name val="Calibri"/>
      <family val="2"/>
      <charset val="238"/>
      <scheme val="minor"/>
    </font>
    <font>
      <sz val="11"/>
      <color theme="1"/>
      <name val="Calibri"/>
      <family val="2"/>
      <charset val="238"/>
      <scheme val="minor"/>
    </font>
    <font>
      <sz val="8"/>
      <name val="Calibri"/>
      <family val="2"/>
      <charset val="238"/>
      <scheme val="minor"/>
    </font>
    <font>
      <sz val="10"/>
      <color rgb="FFFF0000"/>
      <name val="Calibri"/>
      <family val="2"/>
      <charset val="238"/>
      <scheme val="minor"/>
    </font>
    <font>
      <sz val="10"/>
      <color rgb="FF000000"/>
      <name val="Calibri"/>
      <family val="2"/>
      <charset val="238"/>
    </font>
    <font>
      <sz val="10"/>
      <name val="Calibri"/>
      <family val="2"/>
      <charset val="238"/>
    </font>
    <font>
      <sz val="9"/>
      <color rgb="FFFF0000"/>
      <name val="Calibri"/>
      <family val="2"/>
      <charset val="238"/>
      <scheme val="minor"/>
    </font>
    <font>
      <sz val="11"/>
      <color rgb="FFFF0000"/>
      <name val="Calibri"/>
      <family val="2"/>
      <charset val="238"/>
      <scheme val="minor"/>
    </font>
  </fonts>
  <fills count="11">
    <fill>
      <patternFill patternType="none"/>
    </fill>
    <fill>
      <patternFill patternType="gray125"/>
    </fill>
    <fill>
      <patternFill patternType="solid">
        <fgColor theme="6" tint="0.399975585192419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EAF1DD"/>
        <bgColor rgb="FFFDE9D9"/>
      </patternFill>
    </fill>
    <fill>
      <patternFill patternType="solid">
        <fgColor rgb="FFC2D69B"/>
        <bgColor rgb="FFCCCCFF"/>
      </patternFill>
    </fill>
    <fill>
      <patternFill patternType="solid">
        <fgColor rgb="FFFDE9D9"/>
        <bgColor rgb="FFEAF1DD"/>
      </patternFill>
    </fill>
    <fill>
      <patternFill patternType="solid">
        <fgColor rgb="FFFABF8F"/>
        <bgColor rgb="FFFF99CC"/>
      </patternFill>
    </fill>
    <fill>
      <patternFill patternType="solid">
        <fgColor rgb="FFFFFF00"/>
        <bgColor indexed="64"/>
      </patternFill>
    </fill>
  </fills>
  <borders count="62">
    <border>
      <left/>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double">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bottom style="double">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style="medium">
        <color indexed="64"/>
      </left>
      <right style="medium">
        <color auto="1"/>
      </right>
      <top/>
      <bottom style="thin">
        <color auto="1"/>
      </bottom>
      <diagonal/>
    </border>
  </borders>
  <cellStyleXfs count="2">
    <xf numFmtId="0" fontId="0" fillId="0" borderId="0"/>
    <xf numFmtId="164" fontId="12" fillId="0" borderId="0" applyFont="0" applyFill="0" applyBorder="0" applyAlignment="0" applyProtection="0"/>
  </cellStyleXfs>
  <cellXfs count="385">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5" xfId="0" applyFont="1" applyBorder="1"/>
    <xf numFmtId="0" fontId="4" fillId="0" borderId="6" xfId="0" applyFont="1" applyBorder="1"/>
    <xf numFmtId="0" fontId="4" fillId="0" borderId="7" xfId="0" applyFont="1" applyBorder="1"/>
    <xf numFmtId="0" fontId="4" fillId="0" borderId="8" xfId="0" applyFont="1" applyBorder="1"/>
    <xf numFmtId="0" fontId="4" fillId="0" borderId="5" xfId="0" applyFont="1" applyBorder="1" applyAlignment="1">
      <alignment wrapText="1"/>
    </xf>
    <xf numFmtId="9" fontId="4" fillId="0" borderId="5" xfId="0" applyNumberFormat="1" applyFont="1" applyBorder="1" applyAlignment="1">
      <alignment wrapText="1"/>
    </xf>
    <xf numFmtId="0" fontId="4" fillId="0" borderId="9" xfId="0" applyFont="1" applyBorder="1" applyAlignment="1">
      <alignment vertical="center" wrapText="1"/>
    </xf>
    <xf numFmtId="9" fontId="4" fillId="0" borderId="5" xfId="0" applyNumberFormat="1" applyFont="1" applyBorder="1" applyAlignment="1">
      <alignment vertical="center" wrapText="1"/>
    </xf>
    <xf numFmtId="9" fontId="4" fillId="0" borderId="10" xfId="0" applyNumberFormat="1" applyFont="1" applyBorder="1" applyAlignment="1">
      <alignment vertical="center" wrapText="1"/>
    </xf>
    <xf numFmtId="9" fontId="4" fillId="0" borderId="7" xfId="0" applyNumberFormat="1" applyFont="1" applyBorder="1" applyAlignment="1">
      <alignment vertical="center" wrapText="1"/>
    </xf>
    <xf numFmtId="0" fontId="4" fillId="0" borderId="6" xfId="0" applyFont="1" applyBorder="1" applyAlignment="1">
      <alignment vertical="center" wrapText="1"/>
    </xf>
    <xf numFmtId="9" fontId="4" fillId="0" borderId="6" xfId="0" applyNumberFormat="1" applyFont="1" applyBorder="1" applyAlignment="1">
      <alignment vertical="center" wrapText="1"/>
    </xf>
    <xf numFmtId="0" fontId="4" fillId="0" borderId="9" xfId="0" applyFont="1" applyBorder="1" applyAlignment="1">
      <alignment wrapText="1"/>
    </xf>
    <xf numFmtId="9" fontId="4" fillId="0" borderId="9" xfId="0" applyNumberFormat="1" applyFont="1" applyBorder="1" applyAlignment="1">
      <alignment vertical="center" wrapText="1"/>
    </xf>
    <xf numFmtId="0" fontId="4" fillId="0" borderId="5" xfId="0" applyFont="1" applyBorder="1" applyAlignment="1">
      <alignment vertical="center" wrapText="1"/>
    </xf>
    <xf numFmtId="9" fontId="4" fillId="0" borderId="5" xfId="0" applyNumberFormat="1" applyFont="1" applyBorder="1"/>
    <xf numFmtId="0" fontId="4" fillId="0" borderId="11" xfId="0" applyFont="1" applyBorder="1" applyAlignment="1">
      <alignment horizontal="center"/>
    </xf>
    <xf numFmtId="9" fontId="4" fillId="0" borderId="5" xfId="0" applyNumberFormat="1" applyFont="1" applyBorder="1" applyAlignment="1">
      <alignment vertical="center"/>
    </xf>
    <xf numFmtId="0" fontId="4" fillId="0" borderId="12" xfId="0" applyFont="1" applyBorder="1" applyAlignment="1">
      <alignment vertical="center"/>
    </xf>
    <xf numFmtId="0" fontId="4" fillId="0" borderId="11" xfId="0" applyFont="1" applyBorder="1" applyAlignment="1">
      <alignment horizontal="center" vertical="center"/>
    </xf>
    <xf numFmtId="0" fontId="4" fillId="0" borderId="1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4" xfId="0" applyFont="1" applyBorder="1" applyAlignment="1">
      <alignment vertical="center" wrapText="1"/>
    </xf>
    <xf numFmtId="0" fontId="4" fillId="0" borderId="15" xfId="0" applyFont="1" applyBorder="1" applyAlignment="1">
      <alignment vertical="center"/>
    </xf>
    <xf numFmtId="9" fontId="4" fillId="0" borderId="9" xfId="0" applyNumberFormat="1" applyFont="1" applyBorder="1"/>
    <xf numFmtId="0" fontId="4" fillId="0" borderId="17" xfId="0" applyFont="1" applyBorder="1" applyAlignment="1">
      <alignment vertical="center"/>
    </xf>
    <xf numFmtId="3" fontId="4" fillId="0" borderId="18" xfId="0" applyNumberFormat="1" applyFont="1" applyBorder="1" applyAlignment="1">
      <alignment vertical="center" wrapText="1"/>
    </xf>
    <xf numFmtId="3" fontId="4" fillId="0" borderId="11" xfId="0" applyNumberFormat="1" applyFont="1" applyBorder="1" applyAlignment="1">
      <alignment vertical="center" wrapText="1"/>
    </xf>
    <xf numFmtId="3" fontId="4" fillId="0" borderId="19" xfId="0" applyNumberFormat="1" applyFont="1" applyBorder="1" applyAlignment="1">
      <alignment vertical="center" wrapText="1"/>
    </xf>
    <xf numFmtId="3" fontId="4" fillId="0" borderId="13" xfId="0" applyNumberFormat="1" applyFont="1" applyBorder="1" applyAlignment="1">
      <alignment vertical="center" wrapText="1"/>
    </xf>
    <xf numFmtId="3" fontId="4" fillId="0" borderId="14" xfId="0" applyNumberFormat="1" applyFont="1" applyBorder="1" applyAlignment="1">
      <alignment vertical="center" wrapText="1"/>
    </xf>
    <xf numFmtId="3" fontId="4" fillId="0" borderId="20" xfId="0" applyNumberFormat="1" applyFont="1" applyBorder="1" applyAlignment="1">
      <alignment wrapText="1"/>
    </xf>
    <xf numFmtId="3" fontId="4" fillId="0" borderId="11" xfId="0" applyNumberFormat="1" applyFont="1" applyBorder="1" applyAlignment="1">
      <alignment wrapText="1"/>
    </xf>
    <xf numFmtId="3" fontId="4" fillId="0" borderId="19" xfId="0" applyNumberFormat="1" applyFont="1" applyBorder="1" applyAlignment="1">
      <alignment wrapText="1"/>
    </xf>
    <xf numFmtId="3" fontId="4" fillId="0" borderId="11" xfId="0" applyNumberFormat="1" applyFont="1" applyBorder="1"/>
    <xf numFmtId="3" fontId="4" fillId="0" borderId="20" xfId="0" applyNumberFormat="1" applyFont="1" applyBorder="1"/>
    <xf numFmtId="9" fontId="4" fillId="0" borderId="7" xfId="0" applyNumberFormat="1" applyFont="1" applyBorder="1"/>
    <xf numFmtId="0" fontId="4" fillId="0" borderId="7" xfId="0" applyFont="1" applyBorder="1" applyAlignment="1">
      <alignment horizontal="center"/>
    </xf>
    <xf numFmtId="0" fontId="4" fillId="0" borderId="9" xfId="0" applyFont="1" applyBorder="1" applyAlignment="1">
      <alignment horizontal="center" vertical="center" wrapText="1"/>
    </xf>
    <xf numFmtId="0" fontId="4" fillId="0" borderId="21" xfId="0" applyFont="1" applyBorder="1" applyAlignment="1">
      <alignment vertical="center" wrapText="1"/>
    </xf>
    <xf numFmtId="0" fontId="4" fillId="0" borderId="5" xfId="0" applyFont="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center" vertical="center" wrapText="1"/>
    </xf>
    <xf numFmtId="0" fontId="4" fillId="0" borderId="10" xfId="0" applyFont="1" applyBorder="1" applyAlignment="1">
      <alignment vertical="center" wrapText="1"/>
    </xf>
    <xf numFmtId="0" fontId="4" fillId="0" borderId="9" xfId="0" applyFont="1" applyBorder="1" applyAlignment="1">
      <alignment horizontal="center" vertical="center"/>
    </xf>
    <xf numFmtId="0" fontId="4" fillId="0" borderId="10" xfId="0" applyFont="1" applyBorder="1" applyAlignment="1">
      <alignment wrapText="1"/>
    </xf>
    <xf numFmtId="0" fontId="4" fillId="0" borderId="7" xfId="0" applyFont="1" applyBorder="1" applyAlignment="1">
      <alignment vertical="center" wrapText="1"/>
    </xf>
    <xf numFmtId="3" fontId="2" fillId="0" borderId="22" xfId="0" applyNumberFormat="1" applyFont="1" applyBorder="1" applyAlignment="1">
      <alignment horizontal="center" vertical="center" wrapText="1"/>
    </xf>
    <xf numFmtId="3" fontId="4" fillId="0" borderId="11" xfId="0" applyNumberFormat="1" applyFont="1" applyBorder="1" applyAlignment="1">
      <alignment vertical="center"/>
    </xf>
    <xf numFmtId="3" fontId="4" fillId="0" borderId="8" xfId="0" applyNumberFormat="1" applyFont="1" applyBorder="1" applyAlignment="1">
      <alignment wrapText="1"/>
    </xf>
    <xf numFmtId="3" fontId="4" fillId="0" borderId="23" xfId="0" applyNumberFormat="1" applyFont="1" applyBorder="1" applyAlignment="1">
      <alignment vertical="center" wrapText="1"/>
    </xf>
    <xf numFmtId="3" fontId="4" fillId="0" borderId="20" xfId="0" applyNumberFormat="1" applyFont="1" applyBorder="1" applyAlignment="1">
      <alignment vertical="center" wrapText="1"/>
    </xf>
    <xf numFmtId="3" fontId="4" fillId="0" borderId="13" xfId="0" applyNumberFormat="1" applyFont="1" applyBorder="1"/>
    <xf numFmtId="3" fontId="5" fillId="0" borderId="5" xfId="0" applyNumberFormat="1" applyFont="1" applyBorder="1" applyAlignment="1">
      <alignment horizontal="center"/>
    </xf>
    <xf numFmtId="0" fontId="5" fillId="0" borderId="0" xfId="0" applyFont="1" applyAlignment="1">
      <alignment wrapText="1"/>
    </xf>
    <xf numFmtId="0" fontId="3"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4" fillId="0" borderId="0" xfId="0" applyFont="1" applyAlignment="1">
      <alignment wrapText="1"/>
    </xf>
    <xf numFmtId="0" fontId="4" fillId="0" borderId="11" xfId="0" applyFont="1" applyBorder="1" applyAlignment="1">
      <alignment wrapText="1"/>
    </xf>
    <xf numFmtId="0" fontId="4" fillId="0" borderId="21" xfId="0" applyFont="1" applyBorder="1" applyAlignment="1">
      <alignment wrapText="1"/>
    </xf>
    <xf numFmtId="0" fontId="4" fillId="0" borderId="31" xfId="0" applyFont="1" applyBorder="1" applyAlignment="1">
      <alignment horizontal="center" wrapText="1"/>
    </xf>
    <xf numFmtId="0" fontId="4" fillId="0" borderId="31" xfId="0" applyFont="1" applyBorder="1" applyAlignment="1">
      <alignment wrapText="1"/>
    </xf>
    <xf numFmtId="3" fontId="4" fillId="0" borderId="31" xfId="0" applyNumberFormat="1" applyFont="1" applyBorder="1" applyAlignment="1">
      <alignment wrapText="1"/>
    </xf>
    <xf numFmtId="9" fontId="4" fillId="0" borderId="24" xfId="0" applyNumberFormat="1" applyFont="1" applyBorder="1" applyAlignment="1">
      <alignment wrapText="1"/>
    </xf>
    <xf numFmtId="3" fontId="5" fillId="0" borderId="0" xfId="0" applyNumberFormat="1" applyFont="1" applyAlignment="1">
      <alignment wrapText="1"/>
    </xf>
    <xf numFmtId="9" fontId="5" fillId="0" borderId="0" xfId="0" applyNumberFormat="1" applyFont="1" applyAlignment="1">
      <alignment wrapText="1"/>
    </xf>
    <xf numFmtId="0" fontId="5" fillId="0" borderId="0" xfId="0" applyFont="1" applyAlignment="1">
      <alignment horizontal="center" wrapText="1"/>
    </xf>
    <xf numFmtId="0" fontId="4" fillId="0" borderId="32" xfId="0" applyFont="1" applyBorder="1" applyAlignment="1">
      <alignment horizontal="center" vertical="center"/>
    </xf>
    <xf numFmtId="0" fontId="4" fillId="0" borderId="33" xfId="0" applyFont="1" applyBorder="1"/>
    <xf numFmtId="0" fontId="4" fillId="0" borderId="34" xfId="0" applyFont="1" applyBorder="1" applyAlignment="1">
      <alignment horizontal="center" wrapText="1"/>
    </xf>
    <xf numFmtId="0" fontId="4" fillId="0" borderId="35" xfId="0" applyFont="1" applyBorder="1" applyAlignment="1">
      <alignment horizontal="center" wrapText="1"/>
    </xf>
    <xf numFmtId="0" fontId="4" fillId="0" borderId="36" xfId="0" applyFont="1" applyBorder="1" applyAlignment="1">
      <alignment horizontal="center" vertical="center"/>
    </xf>
    <xf numFmtId="0" fontId="4" fillId="0" borderId="37" xfId="0" applyFont="1" applyBorder="1" applyAlignment="1">
      <alignment horizontal="center" wrapText="1"/>
    </xf>
    <xf numFmtId="3" fontId="6" fillId="0" borderId="0" xfId="0" applyNumberFormat="1" applyFont="1" applyAlignment="1">
      <alignment wrapText="1"/>
    </xf>
    <xf numFmtId="0" fontId="4" fillId="0" borderId="6" xfId="0" applyFont="1" applyBorder="1" applyAlignment="1">
      <alignment horizontal="center" vertical="center" wrapText="1"/>
    </xf>
    <xf numFmtId="3" fontId="5" fillId="0" borderId="5" xfId="0" applyNumberFormat="1" applyFont="1" applyBorder="1" applyAlignment="1">
      <alignment horizontal="right" wrapText="1"/>
    </xf>
    <xf numFmtId="165" fontId="4" fillId="0" borderId="21" xfId="0" applyNumberFormat="1" applyFont="1" applyBorder="1" applyAlignment="1">
      <alignment horizontal="center" vertical="center" wrapText="1"/>
    </xf>
    <xf numFmtId="0" fontId="4" fillId="0" borderId="43" xfId="0" applyFont="1" applyBorder="1" applyAlignment="1">
      <alignment horizontal="center" vertical="center" wrapText="1"/>
    </xf>
    <xf numFmtId="0" fontId="4" fillId="0" borderId="10" xfId="0" applyFont="1" applyBorder="1" applyAlignment="1">
      <alignment vertical="center"/>
    </xf>
    <xf numFmtId="0" fontId="4" fillId="0" borderId="9" xfId="0" applyFont="1" applyBorder="1" applyAlignment="1">
      <alignment vertical="center"/>
    </xf>
    <xf numFmtId="0" fontId="4" fillId="0" borderId="54" xfId="0" applyFont="1" applyBorder="1" applyAlignment="1">
      <alignment horizontal="center" vertical="center" wrapText="1"/>
    </xf>
    <xf numFmtId="0" fontId="4" fillId="0" borderId="12" xfId="0" applyFont="1" applyBorder="1" applyAlignment="1">
      <alignment vertical="center" wrapText="1"/>
    </xf>
    <xf numFmtId="49" fontId="4" fillId="0" borderId="12" xfId="0" applyNumberFormat="1" applyFont="1" applyBorder="1" applyAlignment="1">
      <alignment vertical="center" wrapText="1"/>
    </xf>
    <xf numFmtId="0" fontId="4" fillId="0" borderId="12" xfId="0" applyFont="1" applyBorder="1"/>
    <xf numFmtId="0" fontId="4" fillId="0" borderId="21" xfId="0" applyFont="1" applyBorder="1" applyAlignment="1">
      <alignment vertical="center"/>
    </xf>
    <xf numFmtId="0" fontId="4" fillId="0" borderId="12" xfId="0" applyFont="1" applyBorder="1" applyAlignment="1">
      <alignment wrapText="1"/>
    </xf>
    <xf numFmtId="0" fontId="4" fillId="0" borderId="12" xfId="0" applyFont="1" applyBorder="1" applyAlignment="1">
      <alignment horizontal="left"/>
    </xf>
    <xf numFmtId="0" fontId="4" fillId="0" borderId="12" xfId="0" applyFont="1" applyBorder="1" applyAlignment="1">
      <alignment horizontal="left" wrapText="1"/>
    </xf>
    <xf numFmtId="0" fontId="4" fillId="0" borderId="52" xfId="0" applyFont="1" applyBorder="1" applyAlignment="1">
      <alignment vertical="center"/>
    </xf>
    <xf numFmtId="165" fontId="4" fillId="0" borderId="21" xfId="0" applyNumberFormat="1" applyFont="1" applyBorder="1" applyAlignment="1">
      <alignment horizontal="center" vertical="center"/>
    </xf>
    <xf numFmtId="0" fontId="9" fillId="0" borderId="5" xfId="0" applyFont="1" applyBorder="1" applyAlignment="1">
      <alignment vertical="center"/>
    </xf>
    <xf numFmtId="0" fontId="4" fillId="0" borderId="41" xfId="0" applyFont="1" applyBorder="1" applyAlignment="1">
      <alignment vertical="center" wrapText="1"/>
    </xf>
    <xf numFmtId="0" fontId="4" fillId="0" borderId="28" xfId="0" applyFont="1" applyBorder="1" applyAlignment="1">
      <alignment vertical="center" wrapText="1"/>
    </xf>
    <xf numFmtId="0" fontId="4" fillId="0" borderId="5" xfId="0" applyFont="1" applyBorder="1" applyAlignment="1">
      <alignment horizontal="left" vertical="center" wrapText="1"/>
    </xf>
    <xf numFmtId="0" fontId="4" fillId="0" borderId="50" xfId="0" applyFont="1" applyBorder="1" applyAlignment="1">
      <alignment horizontal="center" vertical="center" wrapText="1"/>
    </xf>
    <xf numFmtId="0" fontId="0" fillId="0" borderId="21" xfId="0" applyBorder="1" applyAlignment="1">
      <alignment horizontal="center" vertical="center" wrapText="1"/>
    </xf>
    <xf numFmtId="0" fontId="0" fillId="0" borderId="54" xfId="0" applyBorder="1" applyAlignment="1">
      <alignment horizontal="center" vertical="center" wrapText="1"/>
    </xf>
    <xf numFmtId="0" fontId="0" fillId="0" borderId="23" xfId="0" applyBorder="1" applyAlignment="1">
      <alignment horizontal="center" vertical="center" wrapText="1"/>
    </xf>
    <xf numFmtId="0" fontId="10" fillId="0" borderId="0" xfId="0" applyFont="1"/>
    <xf numFmtId="0" fontId="10" fillId="0" borderId="0" xfId="0" applyFont="1" applyAlignment="1">
      <alignment horizontal="left" vertical="center" indent="5"/>
    </xf>
    <xf numFmtId="0" fontId="4" fillId="0" borderId="11" xfId="0" applyFont="1" applyBorder="1"/>
    <xf numFmtId="0" fontId="5" fillId="0" borderId="0" xfId="0" applyFont="1" applyAlignment="1">
      <alignment horizontal="right" wrapText="1"/>
    </xf>
    <xf numFmtId="0" fontId="4" fillId="0" borderId="2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45" xfId="0" applyFont="1" applyBorder="1" applyAlignment="1">
      <alignment vertical="center" wrapText="1"/>
    </xf>
    <xf numFmtId="3" fontId="4" fillId="0" borderId="10" xfId="0" applyNumberFormat="1" applyFont="1" applyBorder="1" applyAlignment="1">
      <alignment vertical="center" wrapText="1"/>
    </xf>
    <xf numFmtId="0" fontId="5" fillId="0" borderId="21" xfId="0" applyFont="1" applyBorder="1" applyAlignment="1">
      <alignment vertical="center" wrapText="1"/>
    </xf>
    <xf numFmtId="0" fontId="11" fillId="0" borderId="9" xfId="0" applyFont="1" applyBorder="1" applyAlignment="1">
      <alignment vertical="center"/>
    </xf>
    <xf numFmtId="0" fontId="11" fillId="0" borderId="15" xfId="0" applyFont="1" applyBorder="1" applyAlignment="1">
      <alignment vertical="center"/>
    </xf>
    <xf numFmtId="0" fontId="4" fillId="0" borderId="15" xfId="0" applyFont="1" applyBorder="1" applyAlignment="1">
      <alignment vertical="center" wrapText="1"/>
    </xf>
    <xf numFmtId="0" fontId="4" fillId="0" borderId="16" xfId="0" applyFont="1" applyBorder="1" applyAlignment="1">
      <alignment wrapText="1"/>
    </xf>
    <xf numFmtId="3" fontId="4" fillId="0" borderId="19" xfId="0" applyNumberFormat="1" applyFont="1" applyBorder="1" applyAlignment="1">
      <alignment vertical="center"/>
    </xf>
    <xf numFmtId="0" fontId="4" fillId="0" borderId="15" xfId="0" applyFont="1" applyBorder="1"/>
    <xf numFmtId="0" fontId="4" fillId="0" borderId="20" xfId="0" applyFont="1" applyBorder="1" applyAlignment="1">
      <alignment horizontal="center" vertical="center" wrapText="1"/>
    </xf>
    <xf numFmtId="0" fontId="4" fillId="0" borderId="58" xfId="0" applyFont="1" applyBorder="1" applyAlignment="1">
      <alignment horizontal="center" vertical="center"/>
    </xf>
    <xf numFmtId="49" fontId="4" fillId="0" borderId="7" xfId="0" applyNumberFormat="1" applyFont="1" applyBorder="1" applyAlignment="1">
      <alignment horizontal="center" vertical="center"/>
    </xf>
    <xf numFmtId="0" fontId="4" fillId="0" borderId="24" xfId="0" applyFont="1" applyBorder="1" applyAlignment="1">
      <alignment horizontal="center" vertical="center" wrapText="1"/>
    </xf>
    <xf numFmtId="0" fontId="5" fillId="0" borderId="0" xfId="0" applyFont="1" applyAlignment="1">
      <alignment horizontal="center" vertical="center" wrapText="1"/>
    </xf>
    <xf numFmtId="3" fontId="5" fillId="0" borderId="0" xfId="0" applyNumberFormat="1" applyFont="1" applyAlignment="1">
      <alignment horizontal="center" vertical="center" wrapText="1"/>
    </xf>
    <xf numFmtId="3" fontId="4" fillId="0" borderId="10"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9" fontId="4" fillId="0" borderId="6" xfId="0" applyNumberFormat="1" applyFont="1" applyBorder="1" applyAlignment="1">
      <alignment horizontal="center" vertical="center" wrapText="1"/>
    </xf>
    <xf numFmtId="164" fontId="4" fillId="0" borderId="9" xfId="1" applyFont="1" applyBorder="1" applyAlignment="1">
      <alignment horizontal="center" vertical="center"/>
    </xf>
    <xf numFmtId="164" fontId="4" fillId="0" borderId="6" xfId="1" applyFont="1" applyBorder="1" applyAlignment="1">
      <alignment horizontal="center" vertical="center"/>
    </xf>
    <xf numFmtId="164" fontId="5" fillId="0" borderId="0" xfId="1" applyFont="1" applyAlignment="1">
      <alignment horizontal="center" vertical="center"/>
    </xf>
    <xf numFmtId="164" fontId="4" fillId="0" borderId="24" xfId="1" applyFont="1" applyBorder="1" applyAlignment="1">
      <alignment horizontal="center" vertical="center"/>
    </xf>
    <xf numFmtId="164" fontId="2" fillId="0" borderId="2" xfId="1" applyFont="1" applyBorder="1" applyAlignment="1">
      <alignment horizontal="center" vertical="center" wrapText="1"/>
    </xf>
    <xf numFmtId="3" fontId="5" fillId="0" borderId="0" xfId="0" applyNumberFormat="1" applyFont="1" applyAlignment="1">
      <alignment horizontal="center"/>
    </xf>
    <xf numFmtId="3" fontId="5" fillId="0" borderId="0" xfId="0" applyNumberFormat="1" applyFont="1" applyAlignment="1">
      <alignment horizontal="right" wrapText="1"/>
    </xf>
    <xf numFmtId="9" fontId="2" fillId="0" borderId="2" xfId="0" applyNumberFormat="1" applyFont="1" applyBorder="1" applyAlignment="1">
      <alignment horizontal="center" vertical="center" wrapText="1"/>
    </xf>
    <xf numFmtId="3" fontId="2" fillId="3" borderId="2"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3" fontId="2" fillId="4" borderId="2" xfId="0" applyNumberFormat="1" applyFont="1" applyFill="1" applyBorder="1" applyAlignment="1">
      <alignment horizontal="center" vertical="center" wrapText="1"/>
    </xf>
    <xf numFmtId="3" fontId="2" fillId="5" borderId="2" xfId="0" applyNumberFormat="1" applyFont="1" applyFill="1" applyBorder="1" applyAlignment="1">
      <alignment horizontal="center" vertical="center" wrapText="1"/>
    </xf>
    <xf numFmtId="166" fontId="4" fillId="3" borderId="5" xfId="1" applyNumberFormat="1" applyFont="1" applyFill="1" applyBorder="1" applyAlignment="1">
      <alignment vertical="center" wrapText="1"/>
    </xf>
    <xf numFmtId="166" fontId="4" fillId="2" borderId="5" xfId="1" applyNumberFormat="1" applyFont="1" applyFill="1" applyBorder="1" applyAlignment="1">
      <alignment vertical="center" wrapText="1"/>
    </xf>
    <xf numFmtId="166" fontId="4" fillId="4" borderId="5" xfId="1" applyNumberFormat="1" applyFont="1" applyFill="1" applyBorder="1" applyAlignment="1">
      <alignment vertical="center" wrapText="1"/>
    </xf>
    <xf numFmtId="166" fontId="4" fillId="5" borderId="5" xfId="1" applyNumberFormat="1" applyFont="1" applyFill="1" applyBorder="1" applyAlignment="1">
      <alignment vertical="center" wrapText="1"/>
    </xf>
    <xf numFmtId="166" fontId="4" fillId="5" borderId="9" xfId="1" applyNumberFormat="1" applyFont="1" applyFill="1" applyBorder="1" applyAlignment="1">
      <alignment vertical="center" wrapText="1"/>
    </xf>
    <xf numFmtId="166" fontId="4" fillId="3" borderId="9" xfId="1" applyNumberFormat="1" applyFont="1" applyFill="1" applyBorder="1" applyAlignment="1">
      <alignment vertical="center" wrapText="1"/>
    </xf>
    <xf numFmtId="166" fontId="4" fillId="2" borderId="9" xfId="1" applyNumberFormat="1" applyFont="1" applyFill="1" applyBorder="1" applyAlignment="1">
      <alignment vertical="center" wrapText="1"/>
    </xf>
    <xf numFmtId="166" fontId="4" fillId="4" borderId="9" xfId="1" applyNumberFormat="1" applyFont="1" applyFill="1" applyBorder="1" applyAlignment="1">
      <alignment vertical="center" wrapText="1"/>
    </xf>
    <xf numFmtId="166" fontId="4" fillId="3" borderId="6" xfId="1" applyNumberFormat="1" applyFont="1" applyFill="1" applyBorder="1" applyAlignment="1">
      <alignment vertical="center" wrapText="1"/>
    </xf>
    <xf numFmtId="166" fontId="4" fillId="2" borderId="6" xfId="1" applyNumberFormat="1" applyFont="1" applyFill="1" applyBorder="1" applyAlignment="1">
      <alignment vertical="center" wrapText="1"/>
    </xf>
    <xf numFmtId="166" fontId="4" fillId="4" borderId="6" xfId="1" applyNumberFormat="1" applyFont="1" applyFill="1" applyBorder="1" applyAlignment="1">
      <alignment vertical="center" wrapText="1"/>
    </xf>
    <xf numFmtId="166" fontId="4" fillId="5" borderId="6" xfId="1" applyNumberFormat="1" applyFont="1" applyFill="1" applyBorder="1" applyAlignment="1">
      <alignment vertical="center" wrapText="1"/>
    </xf>
    <xf numFmtId="166" fontId="4" fillId="3" borderId="24" xfId="1" applyNumberFormat="1" applyFont="1" applyFill="1" applyBorder="1" applyAlignment="1">
      <alignment vertical="center" wrapText="1"/>
    </xf>
    <xf numFmtId="166" fontId="4" fillId="2" borderId="24" xfId="1" applyNumberFormat="1" applyFont="1" applyFill="1" applyBorder="1" applyAlignment="1">
      <alignment vertical="center" wrapText="1"/>
    </xf>
    <xf numFmtId="166" fontId="4" fillId="4" borderId="24" xfId="1" applyNumberFormat="1" applyFont="1" applyFill="1" applyBorder="1" applyAlignment="1">
      <alignment vertical="center" wrapText="1"/>
    </xf>
    <xf numFmtId="166" fontId="4" fillId="5" borderId="24" xfId="1" applyNumberFormat="1" applyFont="1" applyFill="1" applyBorder="1" applyAlignment="1">
      <alignment vertical="center" wrapText="1"/>
    </xf>
    <xf numFmtId="3" fontId="5" fillId="3" borderId="0" xfId="0" applyNumberFormat="1" applyFont="1" applyFill="1" applyAlignment="1">
      <alignment wrapText="1"/>
    </xf>
    <xf numFmtId="3" fontId="5" fillId="2" borderId="0" xfId="0" applyNumberFormat="1" applyFont="1" applyFill="1" applyAlignment="1">
      <alignment wrapText="1"/>
    </xf>
    <xf numFmtId="3" fontId="5" fillId="4" borderId="0" xfId="0" applyNumberFormat="1" applyFont="1" applyFill="1" applyAlignment="1">
      <alignment wrapText="1"/>
    </xf>
    <xf numFmtId="3" fontId="5" fillId="5" borderId="0" xfId="0" applyNumberFormat="1" applyFont="1" applyFill="1" applyAlignment="1">
      <alignment wrapText="1"/>
    </xf>
    <xf numFmtId="9" fontId="4" fillId="0" borderId="5" xfId="0" applyNumberFormat="1" applyFont="1" applyFill="1" applyBorder="1"/>
    <xf numFmtId="3" fontId="5" fillId="0" borderId="5" xfId="0" applyNumberFormat="1" applyFont="1" applyBorder="1" applyAlignment="1">
      <alignment wrapText="1"/>
    </xf>
    <xf numFmtId="3" fontId="14" fillId="0" borderId="11" xfId="0" applyNumberFormat="1" applyFont="1" applyBorder="1" applyAlignment="1">
      <alignment vertical="center" wrapText="1"/>
    </xf>
    <xf numFmtId="0" fontId="4" fillId="0" borderId="9" xfId="0" applyFont="1" applyBorder="1" applyAlignment="1">
      <alignment vertical="center" wrapText="1"/>
    </xf>
    <xf numFmtId="0" fontId="4" fillId="0" borderId="9"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xf numFmtId="0" fontId="14" fillId="0" borderId="5" xfId="0" applyFont="1" applyBorder="1"/>
    <xf numFmtId="0" fontId="14" fillId="0" borderId="5" xfId="0" applyFont="1" applyBorder="1" applyAlignment="1">
      <alignment vertical="center" wrapText="1"/>
    </xf>
    <xf numFmtId="9" fontId="14" fillId="0" borderId="5" xfId="0" applyNumberFormat="1" applyFont="1" applyBorder="1" applyAlignment="1">
      <alignment vertical="center" wrapText="1"/>
    </xf>
    <xf numFmtId="166" fontId="14" fillId="3" borderId="5" xfId="1" applyNumberFormat="1" applyFont="1" applyFill="1" applyBorder="1" applyAlignment="1">
      <alignment vertical="center" wrapText="1"/>
    </xf>
    <xf numFmtId="166" fontId="14" fillId="2" borderId="5" xfId="1" applyNumberFormat="1" applyFont="1" applyFill="1" applyBorder="1" applyAlignment="1">
      <alignment vertical="center" wrapText="1"/>
    </xf>
    <xf numFmtId="166" fontId="14" fillId="4" borderId="5" xfId="1" applyNumberFormat="1" applyFont="1" applyFill="1" applyBorder="1" applyAlignment="1">
      <alignment vertical="center" wrapText="1"/>
    </xf>
    <xf numFmtId="166" fontId="14" fillId="5" borderId="5" xfId="1" applyNumberFormat="1" applyFont="1" applyFill="1" applyBorder="1" applyAlignment="1">
      <alignment vertical="center" wrapText="1"/>
    </xf>
    <xf numFmtId="164" fontId="14" fillId="0" borderId="5" xfId="1" applyFont="1" applyBorder="1" applyAlignment="1">
      <alignment horizontal="center" vertical="center"/>
    </xf>
    <xf numFmtId="0" fontId="14" fillId="0" borderId="5" xfId="0" applyFont="1" applyBorder="1" applyAlignment="1">
      <alignment horizontal="center" vertical="center" wrapText="1"/>
    </xf>
    <xf numFmtId="0" fontId="15" fillId="0" borderId="0" xfId="0" applyFont="1" applyAlignment="1">
      <alignment wrapText="1"/>
    </xf>
    <xf numFmtId="0" fontId="15" fillId="0" borderId="5" xfId="0" applyFont="1" applyBorder="1" applyAlignment="1">
      <alignment vertical="center" wrapText="1"/>
    </xf>
    <xf numFmtId="3" fontId="15" fillId="0" borderId="11" xfId="0" applyNumberFormat="1" applyFont="1" applyBorder="1" applyAlignment="1">
      <alignment vertical="center" wrapText="1"/>
    </xf>
    <xf numFmtId="167" fontId="15" fillId="0" borderId="5" xfId="0" applyNumberFormat="1" applyFont="1" applyBorder="1" applyAlignment="1">
      <alignment vertical="center" wrapText="1"/>
    </xf>
    <xf numFmtId="168" fontId="15" fillId="6" borderId="5" xfId="0" applyNumberFormat="1" applyFont="1" applyFill="1" applyBorder="1" applyAlignment="1">
      <alignment vertical="center" wrapText="1"/>
    </xf>
    <xf numFmtId="168" fontId="15" fillId="7" borderId="5" xfId="0" applyNumberFormat="1" applyFont="1" applyFill="1" applyBorder="1" applyAlignment="1">
      <alignment vertical="center" wrapText="1"/>
    </xf>
    <xf numFmtId="168" fontId="15" fillId="8" borderId="5" xfId="0" applyNumberFormat="1" applyFont="1" applyFill="1" applyBorder="1" applyAlignment="1">
      <alignment vertical="center" wrapText="1"/>
    </xf>
    <xf numFmtId="168" fontId="15" fillId="9" borderId="5" xfId="0" applyNumberFormat="1" applyFont="1" applyFill="1" applyBorder="1" applyAlignment="1">
      <alignment vertical="center" wrapText="1"/>
    </xf>
    <xf numFmtId="168" fontId="15" fillId="9" borderId="9" xfId="0" applyNumberFormat="1" applyFont="1" applyFill="1" applyBorder="1" applyAlignment="1">
      <alignment vertical="center" wrapText="1"/>
    </xf>
    <xf numFmtId="169" fontId="15" fillId="0" borderId="9" xfId="0" applyNumberFormat="1" applyFont="1" applyBorder="1" applyAlignment="1">
      <alignment horizontal="center" vertical="center"/>
    </xf>
    <xf numFmtId="0" fontId="15" fillId="0" borderId="5" xfId="0" applyFont="1" applyBorder="1" applyAlignment="1">
      <alignment horizontal="center" vertical="center" wrapText="1"/>
    </xf>
    <xf numFmtId="0" fontId="15" fillId="0" borderId="14" xfId="0" applyFont="1" applyBorder="1"/>
    <xf numFmtId="0" fontId="15" fillId="0" borderId="6" xfId="0" applyFont="1" applyBorder="1" applyAlignment="1">
      <alignment vertical="center" wrapText="1"/>
    </xf>
    <xf numFmtId="3" fontId="15" fillId="0" borderId="14" xfId="0" applyNumberFormat="1" applyFont="1" applyBorder="1" applyAlignment="1">
      <alignment vertical="center" wrapText="1"/>
    </xf>
    <xf numFmtId="167" fontId="15" fillId="0" borderId="6" xfId="0" applyNumberFormat="1" applyFont="1" applyBorder="1" applyAlignment="1">
      <alignment vertical="center" wrapText="1"/>
    </xf>
    <xf numFmtId="168" fontId="15" fillId="6" borderId="6" xfId="0" applyNumberFormat="1" applyFont="1" applyFill="1" applyBorder="1" applyAlignment="1">
      <alignment vertical="center" wrapText="1"/>
    </xf>
    <xf numFmtId="168" fontId="15" fillId="7" borderId="6" xfId="0" applyNumberFormat="1" applyFont="1" applyFill="1" applyBorder="1" applyAlignment="1">
      <alignment vertical="center" wrapText="1"/>
    </xf>
    <xf numFmtId="168" fontId="15" fillId="8" borderId="6" xfId="0" applyNumberFormat="1" applyFont="1" applyFill="1" applyBorder="1" applyAlignment="1">
      <alignment vertical="center" wrapText="1"/>
    </xf>
    <xf numFmtId="168" fontId="15" fillId="9" borderId="6" xfId="0" applyNumberFormat="1" applyFont="1" applyFill="1" applyBorder="1" applyAlignment="1">
      <alignment vertical="center" wrapText="1"/>
    </xf>
    <xf numFmtId="169" fontId="15" fillId="0" borderId="6" xfId="0" applyNumberFormat="1" applyFont="1" applyBorder="1" applyAlignment="1">
      <alignment horizontal="center" vertical="center"/>
    </xf>
    <xf numFmtId="0" fontId="15" fillId="0" borderId="6" xfId="0" applyFont="1" applyBorder="1" applyAlignment="1">
      <alignment horizontal="center" vertical="center" wrapText="1"/>
    </xf>
    <xf numFmtId="0" fontId="16" fillId="0" borderId="11" xfId="0" applyFont="1" applyBorder="1" applyAlignment="1">
      <alignment wrapText="1"/>
    </xf>
    <xf numFmtId="0" fontId="15" fillId="0" borderId="11" xfId="0" applyFont="1" applyBorder="1" applyAlignment="1">
      <alignment wrapText="1"/>
    </xf>
    <xf numFmtId="0" fontId="4" fillId="0" borderId="60" xfId="0" applyFont="1" applyBorder="1" applyAlignment="1">
      <alignment horizontal="center" vertical="center" wrapText="1"/>
    </xf>
    <xf numFmtId="0" fontId="4" fillId="0" borderId="21" xfId="0" applyFont="1" applyBorder="1" applyAlignment="1">
      <alignment wrapText="1"/>
    </xf>
    <xf numFmtId="0" fontId="4" fillId="0" borderId="43" xfId="0" applyFont="1" applyBorder="1" applyAlignment="1">
      <alignment horizontal="center" vertical="center" wrapText="1"/>
    </xf>
    <xf numFmtId="0" fontId="17" fillId="0" borderId="10" xfId="0" applyFont="1" applyFill="1" applyBorder="1"/>
    <xf numFmtId="0" fontId="17" fillId="0" borderId="5" xfId="0" applyFont="1" applyFill="1" applyBorder="1" applyAlignment="1">
      <alignment horizontal="center" vertical="center"/>
    </xf>
    <xf numFmtId="0" fontId="17" fillId="0" borderId="50"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xf numFmtId="0" fontId="17" fillId="0" borderId="9" xfId="0" applyFont="1" applyFill="1" applyBorder="1" applyAlignment="1">
      <alignment vertical="center"/>
    </xf>
    <xf numFmtId="0" fontId="17" fillId="0" borderId="9" xfId="0" applyFont="1" applyFill="1" applyBorder="1"/>
    <xf numFmtId="3" fontId="4" fillId="0" borderId="7" xfId="0" applyNumberFormat="1" applyFont="1" applyBorder="1" applyAlignment="1">
      <alignment vertical="center" wrapText="1"/>
    </xf>
    <xf numFmtId="3" fontId="14" fillId="0" borderId="20" xfId="0" applyNumberFormat="1" applyFont="1" applyBorder="1" applyAlignment="1">
      <alignment vertical="center" wrapText="1"/>
    </xf>
    <xf numFmtId="0" fontId="14" fillId="0" borderId="15" xfId="0" applyFont="1" applyBorder="1" applyAlignment="1">
      <alignment vertical="center"/>
    </xf>
    <xf numFmtId="3" fontId="14" fillId="0" borderId="5" xfId="0" applyNumberFormat="1" applyFont="1" applyBorder="1" applyAlignment="1">
      <alignment vertical="center" wrapText="1"/>
    </xf>
    <xf numFmtId="0" fontId="14" fillId="0" borderId="5" xfId="0" applyFont="1" applyBorder="1" applyAlignment="1">
      <alignment horizontal="center" vertical="center"/>
    </xf>
    <xf numFmtId="0" fontId="14" fillId="0" borderId="9" xfId="0" applyFont="1" applyBorder="1" applyAlignment="1">
      <alignment horizontal="center" vertical="center"/>
    </xf>
    <xf numFmtId="0" fontId="14" fillId="0" borderId="12" xfId="0" applyFont="1" applyBorder="1" applyAlignment="1">
      <alignment vertical="center"/>
    </xf>
    <xf numFmtId="3" fontId="14" fillId="0" borderId="11" xfId="0" applyNumberFormat="1" applyFont="1" applyBorder="1"/>
    <xf numFmtId="9" fontId="14" fillId="0" borderId="5" xfId="0" applyNumberFormat="1" applyFont="1" applyBorder="1"/>
    <xf numFmtId="166" fontId="14" fillId="5" borderId="9" xfId="1" applyNumberFormat="1" applyFont="1" applyFill="1" applyBorder="1" applyAlignment="1">
      <alignment vertical="center" wrapText="1"/>
    </xf>
    <xf numFmtId="164" fontId="14" fillId="0" borderId="9" xfId="1" applyFont="1" applyBorder="1" applyAlignment="1">
      <alignment horizontal="center" vertical="center"/>
    </xf>
    <xf numFmtId="0" fontId="14" fillId="0" borderId="5" xfId="0" applyFont="1" applyBorder="1" applyAlignment="1">
      <alignment wrapText="1"/>
    </xf>
    <xf numFmtId="9" fontId="4" fillId="0" borderId="5" xfId="0" applyNumberFormat="1" applyFont="1" applyBorder="1" applyAlignment="1">
      <alignment vertical="center" wrapText="1"/>
    </xf>
    <xf numFmtId="0" fontId="4" fillId="0" borderId="0" xfId="0" applyFont="1" applyAlignment="1">
      <alignment wrapText="1"/>
    </xf>
    <xf numFmtId="0" fontId="4" fillId="0" borderId="21" xfId="0" applyFont="1" applyBorder="1" applyAlignment="1">
      <alignment wrapText="1"/>
    </xf>
    <xf numFmtId="164" fontId="4" fillId="0" borderId="9" xfId="1" applyFont="1" applyBorder="1" applyAlignment="1">
      <alignment horizontal="center" vertical="center"/>
    </xf>
    <xf numFmtId="166" fontId="4" fillId="3" borderId="5" xfId="1" applyNumberFormat="1" applyFont="1" applyFill="1" applyBorder="1" applyAlignment="1">
      <alignment vertical="center" wrapText="1"/>
    </xf>
    <xf numFmtId="166" fontId="4" fillId="2" borderId="5" xfId="1" applyNumberFormat="1" applyFont="1" applyFill="1" applyBorder="1" applyAlignment="1">
      <alignment vertical="center" wrapText="1"/>
    </xf>
    <xf numFmtId="166" fontId="4" fillId="4" borderId="5" xfId="1" applyNumberFormat="1" applyFont="1" applyFill="1" applyBorder="1" applyAlignment="1">
      <alignment vertical="center" wrapText="1"/>
    </xf>
    <xf numFmtId="166" fontId="4" fillId="5" borderId="5" xfId="1" applyNumberFormat="1" applyFont="1" applyFill="1" applyBorder="1" applyAlignment="1">
      <alignment vertical="center" wrapText="1"/>
    </xf>
    <xf numFmtId="166" fontId="4" fillId="5" borderId="9" xfId="1" applyNumberFormat="1" applyFont="1" applyFill="1" applyBorder="1" applyAlignment="1">
      <alignment vertical="center" wrapText="1"/>
    </xf>
    <xf numFmtId="3" fontId="14" fillId="0" borderId="11" xfId="0" applyNumberFormat="1" applyFont="1" applyBorder="1" applyAlignment="1">
      <alignment vertical="center" wrapText="1"/>
    </xf>
    <xf numFmtId="0" fontId="14" fillId="0" borderId="5" xfId="0" applyFont="1" applyBorder="1" applyAlignment="1">
      <alignment vertical="center" wrapText="1"/>
    </xf>
    <xf numFmtId="0" fontId="14" fillId="0" borderId="16" xfId="0" applyFont="1" applyBorder="1" applyAlignment="1">
      <alignment horizontal="left"/>
    </xf>
    <xf numFmtId="3" fontId="14" fillId="0" borderId="11" xfId="0" applyNumberFormat="1" applyFont="1" applyBorder="1" applyAlignment="1">
      <alignment vertical="center" wrapText="1"/>
    </xf>
    <xf numFmtId="0" fontId="14" fillId="0" borderId="5" xfId="0" applyFont="1" applyBorder="1" applyAlignment="1">
      <alignment vertical="center" wrapText="1"/>
    </xf>
    <xf numFmtId="9" fontId="4" fillId="0" borderId="5" xfId="0" applyNumberFormat="1" applyFont="1" applyBorder="1" applyAlignment="1">
      <alignment vertical="center" wrapText="1"/>
    </xf>
    <xf numFmtId="0" fontId="4" fillId="0" borderId="0" xfId="0" applyFont="1" applyAlignment="1">
      <alignment wrapText="1"/>
    </xf>
    <xf numFmtId="0" fontId="4" fillId="0" borderId="21" xfId="0" applyFont="1" applyBorder="1" applyAlignment="1">
      <alignment vertical="center"/>
    </xf>
    <xf numFmtId="164" fontId="4" fillId="0" borderId="9" xfId="1" applyFont="1" applyBorder="1" applyAlignment="1">
      <alignment horizontal="center" vertical="center"/>
    </xf>
    <xf numFmtId="166" fontId="4" fillId="3" borderId="5" xfId="1" applyNumberFormat="1" applyFont="1" applyFill="1" applyBorder="1" applyAlignment="1">
      <alignment vertical="center" wrapText="1"/>
    </xf>
    <xf numFmtId="166" fontId="4" fillId="2" borderId="5" xfId="1" applyNumberFormat="1" applyFont="1" applyFill="1" applyBorder="1" applyAlignment="1">
      <alignment vertical="center" wrapText="1"/>
    </xf>
    <xf numFmtId="166" fontId="4" fillId="4" borderId="5" xfId="1" applyNumberFormat="1" applyFont="1" applyFill="1" applyBorder="1" applyAlignment="1">
      <alignment vertical="center" wrapText="1"/>
    </xf>
    <xf numFmtId="166" fontId="4" fillId="5" borderId="5" xfId="1" applyNumberFormat="1" applyFont="1" applyFill="1" applyBorder="1" applyAlignment="1">
      <alignment vertical="center" wrapText="1"/>
    </xf>
    <xf numFmtId="166" fontId="4" fillId="5" borderId="9" xfId="1" applyNumberFormat="1" applyFont="1" applyFill="1" applyBorder="1" applyAlignment="1">
      <alignment vertical="center" wrapText="1"/>
    </xf>
    <xf numFmtId="0" fontId="14" fillId="0" borderId="5" xfId="0" applyFont="1" applyBorder="1" applyAlignment="1">
      <alignment horizontal="center" vertical="center" wrapText="1"/>
    </xf>
    <xf numFmtId="0" fontId="14" fillId="0" borderId="11" xfId="0" applyFont="1" applyBorder="1" applyAlignment="1">
      <alignment horizontal="center" vertical="center" wrapText="1"/>
    </xf>
    <xf numFmtId="3" fontId="14" fillId="0" borderId="11" xfId="0" applyNumberFormat="1" applyFont="1" applyBorder="1" applyAlignment="1">
      <alignment vertical="center" wrapText="1"/>
    </xf>
    <xf numFmtId="0" fontId="14" fillId="0" borderId="8" xfId="0" applyFont="1" applyBorder="1"/>
    <xf numFmtId="0" fontId="14" fillId="0" borderId="5" xfId="0" applyFont="1" applyBorder="1" applyAlignment="1">
      <alignment vertical="center" wrapText="1"/>
    </xf>
    <xf numFmtId="0" fontId="14" fillId="0" borderId="5" xfId="0" applyFont="1" applyBorder="1" applyAlignment="1">
      <alignment horizontal="center" vertical="center" wrapText="1"/>
    </xf>
    <xf numFmtId="0" fontId="14" fillId="0" borderId="11" xfId="0" applyFont="1" applyBorder="1" applyAlignment="1">
      <alignment horizontal="center" vertical="center" wrapText="1"/>
    </xf>
    <xf numFmtId="0" fontId="4" fillId="10" borderId="5" xfId="0" applyFont="1" applyFill="1" applyBorder="1" applyAlignment="1">
      <alignment horizontal="center" vertical="center" wrapText="1"/>
    </xf>
    <xf numFmtId="0" fontId="4" fillId="10" borderId="50" xfId="0" applyFont="1" applyFill="1" applyBorder="1" applyAlignment="1">
      <alignment horizontal="center" vertical="center" wrapText="1"/>
    </xf>
    <xf numFmtId="0" fontId="14" fillId="10" borderId="50" xfId="0" applyFont="1" applyFill="1" applyBorder="1" applyAlignment="1">
      <alignment horizontal="center" vertical="center" wrapText="1"/>
    </xf>
    <xf numFmtId="0" fontId="15" fillId="10" borderId="50" xfId="0" applyFont="1" applyFill="1" applyBorder="1" applyAlignment="1">
      <alignment horizontal="center" vertical="center" wrapText="1"/>
    </xf>
    <xf numFmtId="0" fontId="15" fillId="10" borderId="59" xfId="0" applyFont="1" applyFill="1" applyBorder="1" applyAlignment="1">
      <alignment horizontal="center" vertical="center" wrapText="1"/>
    </xf>
    <xf numFmtId="0" fontId="4" fillId="0" borderId="50" xfId="0" applyFont="1" applyBorder="1" applyAlignment="1">
      <alignment horizontal="center" vertical="center"/>
    </xf>
    <xf numFmtId="0" fontId="0" fillId="0" borderId="50" xfId="0" applyBorder="1" applyAlignment="1">
      <alignment horizontal="center" vertical="center"/>
    </xf>
    <xf numFmtId="3" fontId="5" fillId="0" borderId="11" xfId="0" applyNumberFormat="1" applyFont="1" applyBorder="1" applyAlignment="1">
      <alignment horizontal="center"/>
    </xf>
    <xf numFmtId="3" fontId="5" fillId="0" borderId="11" xfId="0" applyNumberFormat="1" applyFont="1" applyBorder="1" applyAlignment="1">
      <alignment horizontal="center" wrapText="1"/>
    </xf>
    <xf numFmtId="3" fontId="14" fillId="0" borderId="9" xfId="0" applyNumberFormat="1" applyFont="1" applyFill="1" applyBorder="1" applyAlignment="1">
      <alignment vertical="center"/>
    </xf>
    <xf numFmtId="9" fontId="14" fillId="0" borderId="5" xfId="0" applyNumberFormat="1" applyFont="1" applyFill="1" applyBorder="1" applyAlignment="1">
      <alignment vertical="center"/>
    </xf>
    <xf numFmtId="9" fontId="14" fillId="0" borderId="9" xfId="0" applyNumberFormat="1" applyFont="1" applyFill="1" applyBorder="1" applyAlignment="1">
      <alignment vertical="center"/>
    </xf>
    <xf numFmtId="9" fontId="4" fillId="0" borderId="9" xfId="0" applyNumberFormat="1" applyFont="1" applyFill="1" applyBorder="1" applyAlignment="1">
      <alignment vertical="center" wrapText="1"/>
    </xf>
    <xf numFmtId="9" fontId="4" fillId="0" borderId="6" xfId="0" applyNumberFormat="1" applyFont="1" applyFill="1" applyBorder="1" applyAlignment="1">
      <alignment vertical="center" wrapText="1"/>
    </xf>
    <xf numFmtId="49" fontId="5" fillId="0" borderId="5" xfId="0" applyNumberFormat="1" applyFont="1" applyBorder="1" applyAlignment="1">
      <alignment wrapText="1"/>
    </xf>
    <xf numFmtId="3" fontId="5" fillId="0" borderId="11" xfId="0" applyNumberFormat="1" applyFont="1" applyBorder="1" applyAlignment="1">
      <alignment wrapText="1"/>
    </xf>
    <xf numFmtId="3" fontId="5" fillId="0" borderId="8" xfId="0" applyNumberFormat="1" applyFont="1" applyBorder="1" applyAlignment="1">
      <alignment wrapText="1"/>
    </xf>
    <xf numFmtId="3" fontId="5" fillId="0" borderId="12" xfId="0" applyNumberFormat="1" applyFont="1" applyBorder="1" applyAlignment="1">
      <alignment wrapText="1"/>
    </xf>
    <xf numFmtId="3" fontId="6" fillId="0" borderId="5" xfId="0" applyNumberFormat="1" applyFont="1" applyBorder="1" applyAlignment="1">
      <alignment horizontal="center" vertical="center" wrapText="1"/>
    </xf>
    <xf numFmtId="3" fontId="5" fillId="0" borderId="0" xfId="0" applyNumberFormat="1" applyFont="1" applyBorder="1" applyAlignment="1">
      <alignment horizontal="center"/>
    </xf>
    <xf numFmtId="0" fontId="5" fillId="0" borderId="0" xfId="0" applyFont="1" applyBorder="1" applyAlignment="1">
      <alignment wrapText="1"/>
    </xf>
    <xf numFmtId="3" fontId="5" fillId="0" borderId="0" xfId="0" applyNumberFormat="1" applyFont="1" applyBorder="1" applyAlignment="1">
      <alignment horizontal="center" wrapText="1"/>
    </xf>
    <xf numFmtId="3" fontId="5" fillId="3" borderId="8" xfId="0" applyNumberFormat="1" applyFont="1" applyFill="1" applyBorder="1" applyAlignment="1">
      <alignment wrapText="1"/>
    </xf>
    <xf numFmtId="3" fontId="5" fillId="3" borderId="12" xfId="0" applyNumberFormat="1" applyFont="1" applyFill="1" applyBorder="1" applyAlignment="1">
      <alignment wrapText="1"/>
    </xf>
    <xf numFmtId="3" fontId="5" fillId="2" borderId="11" xfId="0" applyNumberFormat="1" applyFont="1" applyFill="1" applyBorder="1" applyAlignment="1">
      <alignment wrapText="1"/>
    </xf>
    <xf numFmtId="3" fontId="5" fillId="2" borderId="8" xfId="0" applyNumberFormat="1" applyFont="1" applyFill="1" applyBorder="1" applyAlignment="1">
      <alignment wrapText="1"/>
    </xf>
    <xf numFmtId="3" fontId="5" fillId="2" borderId="12" xfId="0" applyNumberFormat="1" applyFont="1" applyFill="1" applyBorder="1" applyAlignment="1">
      <alignment wrapText="1"/>
    </xf>
    <xf numFmtId="3" fontId="5" fillId="4" borderId="11" xfId="0" applyNumberFormat="1" applyFont="1" applyFill="1" applyBorder="1" applyAlignment="1">
      <alignment wrapText="1"/>
    </xf>
    <xf numFmtId="3" fontId="5" fillId="4" borderId="8" xfId="0" applyNumberFormat="1" applyFont="1" applyFill="1" applyBorder="1" applyAlignment="1">
      <alignment wrapText="1"/>
    </xf>
    <xf numFmtId="3" fontId="5" fillId="4" borderId="12" xfId="0" applyNumberFormat="1" applyFont="1" applyFill="1" applyBorder="1" applyAlignment="1">
      <alignment wrapText="1"/>
    </xf>
    <xf numFmtId="3" fontId="5" fillId="5" borderId="11" xfId="0" applyNumberFormat="1" applyFont="1" applyFill="1" applyBorder="1" applyAlignment="1">
      <alignment wrapText="1"/>
    </xf>
    <xf numFmtId="3" fontId="5" fillId="5" borderId="8" xfId="0" applyNumberFormat="1" applyFont="1" applyFill="1" applyBorder="1" applyAlignment="1">
      <alignment wrapText="1"/>
    </xf>
    <xf numFmtId="3" fontId="5" fillId="5" borderId="12" xfId="0" applyNumberFormat="1" applyFont="1" applyFill="1" applyBorder="1" applyAlignment="1">
      <alignment wrapText="1"/>
    </xf>
    <xf numFmtId="3" fontId="5" fillId="3" borderId="11" xfId="0" applyNumberFormat="1" applyFont="1" applyFill="1" applyBorder="1" applyAlignment="1">
      <alignment wrapText="1"/>
    </xf>
    <xf numFmtId="165" fontId="4" fillId="0" borderId="21"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52" xfId="0" applyFont="1" applyBorder="1" applyAlignment="1">
      <alignment vertical="center" wrapText="1"/>
    </xf>
    <xf numFmtId="0" fontId="4" fillId="0" borderId="9" xfId="0" applyFont="1" applyBorder="1" applyAlignment="1">
      <alignment vertical="center" wrapText="1"/>
    </xf>
    <xf numFmtId="0" fontId="4" fillId="0" borderId="27" xfId="0" applyFont="1" applyBorder="1" applyAlignment="1">
      <alignment horizontal="left" vertical="center" wrapText="1"/>
    </xf>
    <xf numFmtId="0" fontId="4" fillId="0" borderId="29" xfId="0" applyFont="1" applyBorder="1" applyAlignment="1">
      <alignment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vertical="center" wrapText="1"/>
    </xf>
    <xf numFmtId="0" fontId="5" fillId="0" borderId="9" xfId="0" applyFont="1" applyBorder="1" applyAlignment="1">
      <alignment vertical="center" wrapText="1"/>
    </xf>
    <xf numFmtId="0" fontId="4" fillId="0" borderId="10" xfId="0" applyFont="1" applyBorder="1" applyAlignment="1">
      <alignment horizontal="left" vertical="center" wrapText="1"/>
    </xf>
    <xf numFmtId="0" fontId="4" fillId="0" borderId="9" xfId="0" applyFont="1" applyBorder="1" applyAlignment="1">
      <alignment horizontal="left" vertical="center" wrapText="1"/>
    </xf>
    <xf numFmtId="165" fontId="4" fillId="0" borderId="10" xfId="0" applyNumberFormat="1" applyFont="1" applyBorder="1" applyAlignment="1">
      <alignment horizontal="center" vertical="center" wrapText="1"/>
    </xf>
    <xf numFmtId="0" fontId="4" fillId="0" borderId="45" xfId="0" applyFont="1" applyBorder="1" applyAlignment="1">
      <alignment horizontal="left" vertical="center" wrapText="1"/>
    </xf>
    <xf numFmtId="0" fontId="4" fillId="0" borderId="41" xfId="0" applyFont="1" applyBorder="1" applyAlignment="1">
      <alignment horizontal="left" vertical="center" wrapText="1"/>
    </xf>
    <xf numFmtId="0" fontId="4" fillId="0" borderId="10" xfId="0" applyFont="1" applyBorder="1" applyAlignment="1">
      <alignment wrapText="1"/>
    </xf>
    <xf numFmtId="0" fontId="4" fillId="0" borderId="9" xfId="0" applyFont="1" applyBorder="1" applyAlignment="1">
      <alignment wrapText="1"/>
    </xf>
    <xf numFmtId="0" fontId="4" fillId="0" borderId="45" xfId="0" applyFont="1" applyBorder="1" applyAlignment="1">
      <alignment vertical="center" wrapText="1"/>
    </xf>
    <xf numFmtId="0" fontId="4" fillId="0" borderId="41" xfId="0" applyFont="1" applyBorder="1" applyAlignment="1">
      <alignment vertical="center" wrapText="1"/>
    </xf>
    <xf numFmtId="0" fontId="17" fillId="0" borderId="10" xfId="0" applyFont="1" applyFill="1" applyBorder="1" applyAlignment="1">
      <alignment vertical="center"/>
    </xf>
    <xf numFmtId="0" fontId="18" fillId="0" borderId="9" xfId="0" applyFont="1" applyFill="1" applyBorder="1" applyAlignment="1">
      <alignment vertical="center"/>
    </xf>
    <xf numFmtId="0" fontId="4" fillId="0" borderId="40" xfId="0" applyFont="1" applyBorder="1" applyAlignment="1">
      <alignment vertical="center"/>
    </xf>
    <xf numFmtId="0" fontId="0" fillId="0" borderId="30" xfId="0" applyBorder="1" applyAlignment="1"/>
    <xf numFmtId="0" fontId="0" fillId="0" borderId="51" xfId="0" applyBorder="1" applyAlignment="1"/>
    <xf numFmtId="0" fontId="4" fillId="0" borderId="52" xfId="0" applyFont="1" applyBorder="1" applyAlignment="1">
      <alignment horizontal="center" vertical="center"/>
    </xf>
    <xf numFmtId="0" fontId="0" fillId="0" borderId="21" xfId="0" applyBorder="1" applyAlignment="1"/>
    <xf numFmtId="0" fontId="0" fillId="0" borderId="46" xfId="0" applyBorder="1" applyAlignment="1"/>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5" fillId="0" borderId="43" xfId="0" applyFont="1" applyBorder="1" applyAlignment="1">
      <alignment vertical="center"/>
    </xf>
    <xf numFmtId="0" fontId="5" fillId="0" borderId="44" xfId="0" applyFont="1" applyBorder="1" applyAlignment="1">
      <alignment vertical="center"/>
    </xf>
    <xf numFmtId="0" fontId="4" fillId="0" borderId="52" xfId="0" applyFont="1" applyBorder="1" applyAlignment="1">
      <alignment vertical="center"/>
    </xf>
    <xf numFmtId="0" fontId="5" fillId="0" borderId="9" xfId="0" applyFont="1" applyBorder="1" applyAlignment="1">
      <alignment vertical="center"/>
    </xf>
    <xf numFmtId="0" fontId="4" fillId="0" borderId="12" xfId="0" applyFont="1" applyBorder="1" applyAlignment="1">
      <alignment vertical="center" wrapText="1"/>
    </xf>
    <xf numFmtId="0" fontId="4" fillId="0" borderId="42" xfId="0" applyFont="1"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3" xfId="0" applyBorder="1" applyAlignment="1">
      <alignment horizontal="center"/>
    </xf>
    <xf numFmtId="0" fontId="0" fillId="0" borderId="61" xfId="0" applyBorder="1" applyAlignment="1">
      <alignment horizontal="center"/>
    </xf>
    <xf numFmtId="0" fontId="14" fillId="0" borderId="10" xfId="0" applyFont="1" applyBorder="1" applyAlignment="1">
      <alignment horizontal="left" vertical="center"/>
    </xf>
    <xf numFmtId="0" fontId="0" fillId="0" borderId="9" xfId="0" applyBorder="1" applyAlignment="1">
      <alignment horizontal="left" vertical="center"/>
    </xf>
    <xf numFmtId="0" fontId="4" fillId="0" borderId="26" xfId="0" applyFont="1" applyBorder="1" applyAlignment="1">
      <alignment horizontal="center" vertical="center" wrapText="1"/>
    </xf>
    <xf numFmtId="0" fontId="0" fillId="0" borderId="43" xfId="0" applyBorder="1" applyAlignment="1">
      <alignment horizontal="center" vertical="center" wrapText="1"/>
    </xf>
    <xf numFmtId="0" fontId="4" fillId="0" borderId="30" xfId="0" applyFont="1" applyBorder="1" applyAlignment="1">
      <alignment vertical="center" wrapText="1"/>
    </xf>
    <xf numFmtId="0" fontId="4" fillId="0" borderId="21" xfId="0" applyFont="1" applyBorder="1" applyAlignment="1">
      <alignment horizontal="center" vertical="center" wrapText="1"/>
    </xf>
    <xf numFmtId="0" fontId="4" fillId="0" borderId="21" xfId="0" applyFont="1" applyBorder="1" applyAlignment="1">
      <alignment horizontal="left" vertical="center" wrapText="1"/>
    </xf>
    <xf numFmtId="0" fontId="4" fillId="0" borderId="49" xfId="0" applyFont="1" applyBorder="1" applyAlignment="1">
      <alignment horizontal="left" vertical="center" wrapText="1"/>
    </xf>
    <xf numFmtId="0" fontId="4" fillId="0" borderId="30" xfId="0" applyFont="1" applyBorder="1" applyAlignment="1">
      <alignment horizontal="left" vertical="center" wrapText="1"/>
    </xf>
    <xf numFmtId="165" fontId="4" fillId="0" borderId="3" xfId="0" applyNumberFormat="1" applyFont="1" applyBorder="1" applyAlignment="1">
      <alignment horizontal="center" vertical="center" wrapText="1"/>
    </xf>
    <xf numFmtId="0" fontId="4" fillId="0" borderId="40" xfId="0" applyFont="1" applyBorder="1" applyAlignment="1">
      <alignment horizontal="center" vertical="center"/>
    </xf>
    <xf numFmtId="0" fontId="4" fillId="0" borderId="53" xfId="0" applyFont="1" applyBorder="1" applyAlignment="1">
      <alignment horizontal="center" vertical="center"/>
    </xf>
    <xf numFmtId="0" fontId="5" fillId="0" borderId="53" xfId="0" applyFont="1" applyBorder="1" applyAlignment="1">
      <alignment horizontal="center"/>
    </xf>
    <xf numFmtId="0" fontId="5" fillId="0" borderId="41" xfId="0" applyFont="1" applyBorder="1" applyAlignment="1">
      <alignment horizontal="center"/>
    </xf>
    <xf numFmtId="0" fontId="4" fillId="0" borderId="39"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0" xfId="0" applyFont="1" applyBorder="1" applyAlignment="1">
      <alignment wrapText="1"/>
    </xf>
    <xf numFmtId="0" fontId="4" fillId="0" borderId="41" xfId="0" applyFont="1" applyBorder="1" applyAlignment="1">
      <alignment wrapText="1"/>
    </xf>
    <xf numFmtId="0" fontId="1" fillId="0" borderId="47" xfId="0" applyFont="1" applyBorder="1" applyAlignment="1">
      <alignment horizontal="left" wrapText="1"/>
    </xf>
    <xf numFmtId="0" fontId="4" fillId="0" borderId="44"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8" xfId="0" applyFont="1" applyBorder="1" applyAlignment="1">
      <alignment horizontal="center" vertical="center" wrapText="1"/>
    </xf>
    <xf numFmtId="0" fontId="4" fillId="0" borderId="21" xfId="0" applyFont="1" applyBorder="1" applyAlignment="1">
      <alignment wrapText="1"/>
    </xf>
    <xf numFmtId="0" fontId="4" fillId="0" borderId="51" xfId="0" applyFont="1" applyBorder="1" applyAlignment="1">
      <alignment vertical="center" wrapText="1"/>
    </xf>
    <xf numFmtId="0" fontId="4" fillId="0" borderId="46" xfId="0" applyFont="1" applyBorder="1" applyAlignment="1">
      <alignment horizontal="center" vertical="center" wrapText="1"/>
    </xf>
    <xf numFmtId="0" fontId="4" fillId="0" borderId="46" xfId="0" applyFont="1" applyBorder="1" applyAlignment="1">
      <alignment vertical="center" wrapText="1"/>
    </xf>
    <xf numFmtId="0" fontId="4" fillId="0" borderId="56" xfId="0" applyFont="1" applyBorder="1" applyAlignment="1">
      <alignment horizontal="center" vertical="center" wrapText="1"/>
    </xf>
    <xf numFmtId="0" fontId="0" fillId="0" borderId="53" xfId="0" applyBorder="1" applyAlignment="1">
      <alignment horizontal="center" vertical="center" wrapText="1"/>
    </xf>
    <xf numFmtId="0" fontId="0" fillId="0" borderId="55" xfId="0" applyBorder="1" applyAlignment="1">
      <alignment horizontal="center" vertical="center" wrapText="1"/>
    </xf>
    <xf numFmtId="49" fontId="4" fillId="0" borderId="10" xfId="0" applyNumberFormat="1" applyFont="1" applyBorder="1" applyAlignment="1">
      <alignment horizontal="center" vertical="center" wrapText="1"/>
    </xf>
    <xf numFmtId="0" fontId="0" fillId="0" borderId="21" xfId="0" applyBorder="1" applyAlignment="1">
      <alignment wrapText="1"/>
    </xf>
    <xf numFmtId="0" fontId="0" fillId="0" borderId="46" xfId="0" applyBorder="1" applyAlignment="1">
      <alignment wrapText="1"/>
    </xf>
    <xf numFmtId="0" fontId="5" fillId="0" borderId="10" xfId="0" applyFont="1" applyBorder="1" applyAlignment="1">
      <alignment vertical="center"/>
    </xf>
    <xf numFmtId="0" fontId="4" fillId="0" borderId="30" xfId="0" applyFont="1" applyBorder="1" applyAlignment="1">
      <alignment horizontal="center" vertical="center" wrapText="1"/>
    </xf>
    <xf numFmtId="0" fontId="0" fillId="0" borderId="30" xfId="0" applyBorder="1" applyAlignment="1">
      <alignment horizontal="center" vertical="center" wrapText="1"/>
    </xf>
    <xf numFmtId="0" fontId="4" fillId="0" borderId="10" xfId="0" applyFont="1" applyBorder="1" applyAlignment="1">
      <alignment vertical="center"/>
    </xf>
    <xf numFmtId="0" fontId="4" fillId="0" borderId="9" xfId="0" applyFont="1" applyBorder="1" applyAlignment="1">
      <alignment vertical="center"/>
    </xf>
    <xf numFmtId="0" fontId="4" fillId="0" borderId="28" xfId="0" applyFont="1" applyBorder="1" applyAlignment="1">
      <alignment horizontal="center" vertical="center" wrapText="1"/>
    </xf>
    <xf numFmtId="0" fontId="4" fillId="0" borderId="57" xfId="0" applyFont="1" applyBorder="1" applyAlignment="1">
      <alignment vertical="center"/>
    </xf>
    <xf numFmtId="0" fontId="4" fillId="0" borderId="28" xfId="0" applyFont="1" applyBorder="1" applyAlignment="1">
      <alignment vertical="center"/>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21" xfId="0" applyFont="1" applyBorder="1" applyAlignment="1">
      <alignment vertical="center" wrapText="1"/>
    </xf>
    <xf numFmtId="0" fontId="4" fillId="0" borderId="4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9" xfId="0" applyFont="1" applyBorder="1" applyAlignment="1">
      <alignment horizontal="left" vertical="center" wrapText="1"/>
    </xf>
    <xf numFmtId="0" fontId="8" fillId="0" borderId="45" xfId="0" applyFont="1" applyBorder="1" applyAlignment="1">
      <alignment horizontal="center" vertical="center" wrapText="1"/>
    </xf>
    <xf numFmtId="0" fontId="0" fillId="0" borderId="41" xfId="0" applyBorder="1" applyAlignment="1">
      <alignment horizontal="center" vertical="center" wrapText="1"/>
    </xf>
    <xf numFmtId="0" fontId="15" fillId="0" borderId="30"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5" xfId="0" applyFont="1" applyBorder="1" applyAlignment="1">
      <alignment vertical="center"/>
    </xf>
    <xf numFmtId="0" fontId="0" fillId="0" borderId="52" xfId="0" applyBorder="1" applyAlignment="1">
      <alignment horizontal="center" vertical="center"/>
    </xf>
    <xf numFmtId="0" fontId="0" fillId="0" borderId="21" xfId="0" applyBorder="1" applyAlignment="1">
      <alignment horizontal="center" vertical="center"/>
    </xf>
    <xf numFmtId="0" fontId="0" fillId="0" borderId="46" xfId="0" applyBorder="1" applyAlignment="1">
      <alignment horizontal="center" vertical="center"/>
    </xf>
    <xf numFmtId="0" fontId="0" fillId="0" borderId="9" xfId="0" applyBorder="1" applyAlignment="1">
      <alignment vertical="center" wrapText="1"/>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C148"/>
  <sheetViews>
    <sheetView showGridLines="0" tabSelected="1" topLeftCell="E1" zoomScaleNormal="100" workbookViewId="0">
      <pane ySplit="3" topLeftCell="A4" activePane="bottomLeft" state="frozen"/>
      <selection activeCell="D1" sqref="D1"/>
      <selection pane="bottomLeft" activeCell="Q38" sqref="Q38"/>
    </sheetView>
  </sheetViews>
  <sheetFormatPr defaultRowHeight="15" x14ac:dyDescent="0.25"/>
  <cols>
    <col min="1" max="1" width="3.140625" style="59" customWidth="1"/>
    <col min="2" max="2" width="20.5703125" style="59" customWidth="1"/>
    <col min="3" max="3" width="9.7109375" style="59" customWidth="1"/>
    <col min="4" max="4" width="91.5703125" style="59" customWidth="1"/>
    <col min="5" max="5" width="11.140625" style="59" customWidth="1"/>
    <col min="6" max="6" width="10.7109375" style="69" customWidth="1"/>
    <col min="7" max="7" width="8.140625" style="70" customWidth="1"/>
    <col min="8" max="8" width="16.42578125" style="70" customWidth="1"/>
    <col min="9" max="9" width="9.28515625" style="69" customWidth="1"/>
    <col min="10" max="10" width="11.85546875" style="69" bestFit="1" customWidth="1"/>
    <col min="11" max="20" width="9.28515625" style="69" customWidth="1"/>
    <col min="21" max="21" width="11.42578125" style="130" customWidth="1"/>
    <col min="22" max="22" width="10.7109375" style="123" customWidth="1"/>
    <col min="23" max="23" width="10.7109375" style="71" customWidth="1"/>
    <col min="24" max="24" width="28.7109375" style="59" customWidth="1"/>
    <col min="25" max="25" width="6.7109375" style="59" customWidth="1"/>
    <col min="26" max="26" width="9.5703125" style="59" bestFit="1" customWidth="1"/>
    <col min="27" max="16384" width="9.140625" style="59"/>
  </cols>
  <sheetData>
    <row r="2" spans="2:28" ht="15.75" customHeight="1" thickBot="1" x14ac:dyDescent="0.3">
      <c r="B2" s="342" t="s">
        <v>162</v>
      </c>
      <c r="C2" s="342"/>
      <c r="D2" s="342"/>
      <c r="E2" s="342"/>
      <c r="F2" s="342"/>
      <c r="G2" s="342"/>
      <c r="H2" s="342"/>
      <c r="I2" s="342"/>
      <c r="J2" s="342"/>
      <c r="K2" s="342"/>
      <c r="L2" s="342"/>
      <c r="M2" s="342"/>
      <c r="N2" s="342"/>
      <c r="O2" s="342"/>
      <c r="P2" s="342"/>
      <c r="Q2" s="342"/>
      <c r="R2" s="342"/>
      <c r="S2" s="342"/>
      <c r="T2" s="342"/>
      <c r="U2" s="342"/>
      <c r="V2" s="342"/>
      <c r="W2" s="342"/>
      <c r="X2" s="342"/>
      <c r="Y2" s="342"/>
    </row>
    <row r="3" spans="2:28" s="123" customFormat="1" ht="34.5" thickBot="1" x14ac:dyDescent="0.3">
      <c r="B3" s="60" t="s">
        <v>8</v>
      </c>
      <c r="C3" s="1" t="s">
        <v>6</v>
      </c>
      <c r="D3" s="2" t="s">
        <v>7</v>
      </c>
      <c r="E3" s="2" t="s">
        <v>0</v>
      </c>
      <c r="F3" s="52" t="s">
        <v>3</v>
      </c>
      <c r="G3" s="135" t="s">
        <v>96</v>
      </c>
      <c r="H3" s="135" t="s">
        <v>97</v>
      </c>
      <c r="I3" s="136" t="s">
        <v>157</v>
      </c>
      <c r="J3" s="136" t="s">
        <v>158</v>
      </c>
      <c r="K3" s="136" t="s">
        <v>159</v>
      </c>
      <c r="L3" s="137" t="s">
        <v>105</v>
      </c>
      <c r="M3" s="137" t="s">
        <v>158</v>
      </c>
      <c r="N3" s="137" t="s">
        <v>159</v>
      </c>
      <c r="O3" s="138" t="s">
        <v>103</v>
      </c>
      <c r="P3" s="138" t="s">
        <v>158</v>
      </c>
      <c r="Q3" s="138" t="s">
        <v>159</v>
      </c>
      <c r="R3" s="139" t="s">
        <v>106</v>
      </c>
      <c r="S3" s="139" t="s">
        <v>158</v>
      </c>
      <c r="T3" s="139" t="s">
        <v>159</v>
      </c>
      <c r="U3" s="132" t="s">
        <v>156</v>
      </c>
      <c r="V3" s="2" t="s">
        <v>1</v>
      </c>
      <c r="W3" s="3" t="s">
        <v>2</v>
      </c>
      <c r="X3" s="4" t="s">
        <v>5</v>
      </c>
      <c r="Y3" s="61" t="s">
        <v>24</v>
      </c>
    </row>
    <row r="4" spans="2:28" s="62" customFormat="1" ht="12.75" customHeight="1" x14ac:dyDescent="0.2">
      <c r="B4" s="331" t="s">
        <v>10</v>
      </c>
      <c r="C4" s="333">
        <v>97</v>
      </c>
      <c r="D4" s="11" t="s">
        <v>25</v>
      </c>
      <c r="E4" s="44" t="s">
        <v>16</v>
      </c>
      <c r="F4" s="31">
        <v>3850</v>
      </c>
      <c r="G4" s="12">
        <v>0.3</v>
      </c>
      <c r="H4" s="12">
        <v>0.7</v>
      </c>
      <c r="I4" s="140">
        <f>IF(MID($E4,1,1)="k",0,$F4*$G4)</f>
        <v>1155</v>
      </c>
      <c r="J4" s="140">
        <f t="shared" ref="J4:J38" si="0">IF(W4=1,I4*1,0)</f>
        <v>0</v>
      </c>
      <c r="K4" s="140">
        <f t="shared" ref="K4:K38" si="1">IF(W4=2,I4*2,0)</f>
        <v>2310</v>
      </c>
      <c r="L4" s="141">
        <f t="shared" ref="L4:L73" si="2">IF(MID(E4,1,1)="k",0,F4*H4)</f>
        <v>2695</v>
      </c>
      <c r="M4" s="141">
        <f t="shared" ref="M4:M38" si="3">IF(W4=1,L4*1,0)</f>
        <v>0</v>
      </c>
      <c r="N4" s="141">
        <f t="shared" ref="N4:N38" si="4">IF(W4=2,L4*2,0)</f>
        <v>5390</v>
      </c>
      <c r="O4" s="142">
        <f>IF(MID($E4,1,1)="t",0,$F4*$G4)</f>
        <v>0</v>
      </c>
      <c r="P4" s="142">
        <f t="shared" ref="P4:P38" si="5">IF(W4=1,O4*1,0)</f>
        <v>0</v>
      </c>
      <c r="Q4" s="142">
        <f t="shared" ref="Q4:Q38" si="6">IF(W4=2,O4*2,0)</f>
        <v>0</v>
      </c>
      <c r="R4" s="143">
        <f>IF(MID($E4,1,1)="t",0,$F4*$H4)</f>
        <v>0</v>
      </c>
      <c r="S4" s="144">
        <f t="shared" ref="S4:S38" si="7">IF(W4=1,R4*1,0)</f>
        <v>0</v>
      </c>
      <c r="T4" s="144">
        <f t="shared" ref="T4:T38" si="8">IF(W4=2,R4*2,0)</f>
        <v>0</v>
      </c>
      <c r="U4" s="128">
        <f>IF($V4="ne",0,SUM($J4:$K4,$M4:$N4,$P4:$Q4,$S4:$T4))</f>
        <v>0</v>
      </c>
      <c r="V4" s="43" t="s">
        <v>4</v>
      </c>
      <c r="W4" s="99">
        <v>2</v>
      </c>
      <c r="X4" s="326" t="s">
        <v>11</v>
      </c>
      <c r="Y4" s="344">
        <v>2</v>
      </c>
    </row>
    <row r="5" spans="2:28" s="62" customFormat="1" ht="12.75" customHeight="1" x14ac:dyDescent="0.2">
      <c r="B5" s="332"/>
      <c r="C5" s="285"/>
      <c r="D5" s="293" t="s">
        <v>91</v>
      </c>
      <c r="E5" s="48" t="s">
        <v>57</v>
      </c>
      <c r="F5" s="32">
        <v>6480</v>
      </c>
      <c r="G5" s="12">
        <v>0.3</v>
      </c>
      <c r="H5" s="12">
        <v>0.7</v>
      </c>
      <c r="I5" s="140">
        <f t="shared" ref="I5:I73" si="9">IF(MID(E5,1,1)="k",0,F5*G5)</f>
        <v>1944</v>
      </c>
      <c r="J5" s="140">
        <f t="shared" si="0"/>
        <v>0</v>
      </c>
      <c r="K5" s="140">
        <f t="shared" si="1"/>
        <v>3888</v>
      </c>
      <c r="L5" s="141">
        <f t="shared" si="2"/>
        <v>4536</v>
      </c>
      <c r="M5" s="141">
        <f t="shared" si="3"/>
        <v>0</v>
      </c>
      <c r="N5" s="141">
        <f t="shared" si="4"/>
        <v>9072</v>
      </c>
      <c r="O5" s="142">
        <f t="shared" ref="O5:O74" si="10">IF(MID($E5,1,1)="t",0,$F5*$G5)</f>
        <v>0</v>
      </c>
      <c r="P5" s="142">
        <f t="shared" si="5"/>
        <v>0</v>
      </c>
      <c r="Q5" s="142">
        <f t="shared" si="6"/>
        <v>0</v>
      </c>
      <c r="R5" s="143">
        <f t="shared" ref="R5:R74" si="11">IF(MID($E5,1,1)="t",0,$F5*$H5)</f>
        <v>0</v>
      </c>
      <c r="S5" s="144">
        <f t="shared" si="7"/>
        <v>0</v>
      </c>
      <c r="T5" s="144">
        <f t="shared" si="8"/>
        <v>0</v>
      </c>
      <c r="U5" s="128">
        <f t="shared" ref="U5:U74" si="12">IF($V5="ne",0,SUM($J5:$K5,$M5:$N5,$P5:$Q5,$S5:$T5))</f>
        <v>0</v>
      </c>
      <c r="V5" s="109" t="s">
        <v>4</v>
      </c>
      <c r="W5" s="256">
        <v>2</v>
      </c>
      <c r="X5" s="313"/>
      <c r="Y5" s="345"/>
    </row>
    <row r="6" spans="2:28" s="62" customFormat="1" ht="12.75" customHeight="1" x14ac:dyDescent="0.2">
      <c r="B6" s="299"/>
      <c r="C6" s="286"/>
      <c r="D6" s="288"/>
      <c r="E6" s="48" t="s">
        <v>58</v>
      </c>
      <c r="F6" s="32">
        <v>1620</v>
      </c>
      <c r="G6" s="12">
        <v>0.3</v>
      </c>
      <c r="H6" s="12">
        <v>0.7</v>
      </c>
      <c r="I6" s="140">
        <f t="shared" si="9"/>
        <v>0</v>
      </c>
      <c r="J6" s="140">
        <f t="shared" si="0"/>
        <v>0</v>
      </c>
      <c r="K6" s="140">
        <f t="shared" si="1"/>
        <v>0</v>
      </c>
      <c r="L6" s="141">
        <f t="shared" si="2"/>
        <v>0</v>
      </c>
      <c r="M6" s="141">
        <f t="shared" si="3"/>
        <v>0</v>
      </c>
      <c r="N6" s="141">
        <f t="shared" si="4"/>
        <v>0</v>
      </c>
      <c r="O6" s="142">
        <f t="shared" si="10"/>
        <v>486</v>
      </c>
      <c r="P6" s="142">
        <f t="shared" si="5"/>
        <v>0</v>
      </c>
      <c r="Q6" s="142">
        <f t="shared" si="6"/>
        <v>972</v>
      </c>
      <c r="R6" s="143">
        <f t="shared" si="11"/>
        <v>1134</v>
      </c>
      <c r="S6" s="144">
        <f t="shared" si="7"/>
        <v>0</v>
      </c>
      <c r="T6" s="144">
        <f t="shared" si="8"/>
        <v>2268</v>
      </c>
      <c r="U6" s="128">
        <f t="shared" si="12"/>
        <v>0</v>
      </c>
      <c r="V6" s="109" t="s">
        <v>4</v>
      </c>
      <c r="W6" s="257">
        <v>2</v>
      </c>
      <c r="X6" s="313"/>
      <c r="Y6" s="345"/>
    </row>
    <row r="7" spans="2:28" s="62" customFormat="1" ht="12.75" customHeight="1" x14ac:dyDescent="0.2">
      <c r="B7" s="298" t="s">
        <v>19</v>
      </c>
      <c r="C7" s="297">
        <v>114</v>
      </c>
      <c r="D7" s="295" t="s">
        <v>90</v>
      </c>
      <c r="E7" s="48" t="s">
        <v>57</v>
      </c>
      <c r="F7" s="32">
        <v>5680</v>
      </c>
      <c r="G7" s="12">
        <v>0.3</v>
      </c>
      <c r="H7" s="12">
        <v>0.7</v>
      </c>
      <c r="I7" s="140">
        <f t="shared" si="9"/>
        <v>1704</v>
      </c>
      <c r="J7" s="140">
        <f t="shared" si="0"/>
        <v>0</v>
      </c>
      <c r="K7" s="140">
        <f t="shared" si="1"/>
        <v>3408</v>
      </c>
      <c r="L7" s="141">
        <f t="shared" si="2"/>
        <v>3975.9999999999995</v>
      </c>
      <c r="M7" s="141">
        <f t="shared" si="3"/>
        <v>0</v>
      </c>
      <c r="N7" s="141">
        <f t="shared" si="4"/>
        <v>7951.9999999999991</v>
      </c>
      <c r="O7" s="142">
        <f t="shared" si="10"/>
        <v>0</v>
      </c>
      <c r="P7" s="142">
        <f t="shared" si="5"/>
        <v>0</v>
      </c>
      <c r="Q7" s="142">
        <f t="shared" si="6"/>
        <v>0</v>
      </c>
      <c r="R7" s="143">
        <f t="shared" si="11"/>
        <v>0</v>
      </c>
      <c r="S7" s="144">
        <f t="shared" si="7"/>
        <v>0</v>
      </c>
      <c r="T7" s="144">
        <f t="shared" si="8"/>
        <v>0</v>
      </c>
      <c r="U7" s="128">
        <f t="shared" si="12"/>
        <v>0</v>
      </c>
      <c r="V7" s="109" t="s">
        <v>4</v>
      </c>
      <c r="W7" s="99">
        <v>2</v>
      </c>
      <c r="X7" s="313"/>
      <c r="Y7" s="345"/>
    </row>
    <row r="8" spans="2:28" s="62" customFormat="1" ht="12.75" customHeight="1" x14ac:dyDescent="0.2">
      <c r="B8" s="299"/>
      <c r="C8" s="286"/>
      <c r="D8" s="296"/>
      <c r="E8" s="48" t="s">
        <v>58</v>
      </c>
      <c r="F8" s="33">
        <v>1420</v>
      </c>
      <c r="G8" s="12">
        <v>0.3</v>
      </c>
      <c r="H8" s="12">
        <v>0.7</v>
      </c>
      <c r="I8" s="140">
        <f t="shared" si="9"/>
        <v>0</v>
      </c>
      <c r="J8" s="140">
        <f t="shared" si="0"/>
        <v>0</v>
      </c>
      <c r="K8" s="140">
        <f t="shared" si="1"/>
        <v>0</v>
      </c>
      <c r="L8" s="141">
        <f t="shared" si="2"/>
        <v>0</v>
      </c>
      <c r="M8" s="141">
        <f t="shared" si="3"/>
        <v>0</v>
      </c>
      <c r="N8" s="141">
        <f t="shared" si="4"/>
        <v>0</v>
      </c>
      <c r="O8" s="142">
        <f t="shared" si="10"/>
        <v>426</v>
      </c>
      <c r="P8" s="142">
        <f t="shared" si="5"/>
        <v>0</v>
      </c>
      <c r="Q8" s="142">
        <f t="shared" si="6"/>
        <v>852</v>
      </c>
      <c r="R8" s="143">
        <f t="shared" si="11"/>
        <v>993.99999999999989</v>
      </c>
      <c r="S8" s="144">
        <f t="shared" si="7"/>
        <v>0</v>
      </c>
      <c r="T8" s="144">
        <f t="shared" si="8"/>
        <v>1987.9999999999998</v>
      </c>
      <c r="U8" s="128">
        <f t="shared" si="12"/>
        <v>0</v>
      </c>
      <c r="V8" s="109" t="s">
        <v>4</v>
      </c>
      <c r="W8" s="99">
        <v>2</v>
      </c>
      <c r="X8" s="313"/>
      <c r="Y8" s="345"/>
    </row>
    <row r="9" spans="2:28" s="62" customFormat="1" ht="12.75" customHeight="1" x14ac:dyDescent="0.2">
      <c r="B9" s="302" t="s">
        <v>20</v>
      </c>
      <c r="C9" s="297">
        <v>90</v>
      </c>
      <c r="D9" s="295" t="s">
        <v>89</v>
      </c>
      <c r="E9" s="48" t="s">
        <v>60</v>
      </c>
      <c r="F9" s="33">
        <v>2520</v>
      </c>
      <c r="G9" s="12">
        <v>0.3</v>
      </c>
      <c r="H9" s="12">
        <v>0.7</v>
      </c>
      <c r="I9" s="140">
        <f t="shared" si="9"/>
        <v>756</v>
      </c>
      <c r="J9" s="140">
        <f t="shared" si="0"/>
        <v>0</v>
      </c>
      <c r="K9" s="140">
        <f t="shared" si="1"/>
        <v>1512</v>
      </c>
      <c r="L9" s="141">
        <f t="shared" si="2"/>
        <v>1764</v>
      </c>
      <c r="M9" s="141">
        <f t="shared" si="3"/>
        <v>0</v>
      </c>
      <c r="N9" s="141">
        <f t="shared" si="4"/>
        <v>3528</v>
      </c>
      <c r="O9" s="142">
        <f t="shared" si="10"/>
        <v>0</v>
      </c>
      <c r="P9" s="142">
        <f t="shared" si="5"/>
        <v>0</v>
      </c>
      <c r="Q9" s="142">
        <f t="shared" si="6"/>
        <v>0</v>
      </c>
      <c r="R9" s="143">
        <f t="shared" si="11"/>
        <v>0</v>
      </c>
      <c r="S9" s="144">
        <f t="shared" si="7"/>
        <v>0</v>
      </c>
      <c r="T9" s="144">
        <f t="shared" si="8"/>
        <v>0</v>
      </c>
      <c r="U9" s="128">
        <f t="shared" si="12"/>
        <v>0</v>
      </c>
      <c r="V9" s="109" t="s">
        <v>4</v>
      </c>
      <c r="W9" s="99">
        <v>2</v>
      </c>
      <c r="X9" s="313"/>
      <c r="Y9" s="345"/>
    </row>
    <row r="10" spans="2:28" s="62" customFormat="1" ht="12.75" customHeight="1" x14ac:dyDescent="0.2">
      <c r="B10" s="328"/>
      <c r="C10" s="329"/>
      <c r="D10" s="330"/>
      <c r="E10" s="48" t="s">
        <v>59</v>
      </c>
      <c r="F10" s="33">
        <v>1080</v>
      </c>
      <c r="G10" s="13">
        <v>0.3</v>
      </c>
      <c r="H10" s="13">
        <v>0.7</v>
      </c>
      <c r="I10" s="140">
        <f t="shared" si="9"/>
        <v>0</v>
      </c>
      <c r="J10" s="140">
        <f t="shared" si="0"/>
        <v>0</v>
      </c>
      <c r="K10" s="140">
        <f t="shared" si="1"/>
        <v>0</v>
      </c>
      <c r="L10" s="141">
        <f t="shared" si="2"/>
        <v>0</v>
      </c>
      <c r="M10" s="141">
        <f t="shared" si="3"/>
        <v>0</v>
      </c>
      <c r="N10" s="141">
        <f t="shared" si="4"/>
        <v>0</v>
      </c>
      <c r="O10" s="142">
        <f t="shared" si="10"/>
        <v>324</v>
      </c>
      <c r="P10" s="142">
        <f t="shared" si="5"/>
        <v>0</v>
      </c>
      <c r="Q10" s="142">
        <f t="shared" si="6"/>
        <v>648</v>
      </c>
      <c r="R10" s="143">
        <f t="shared" si="11"/>
        <v>756</v>
      </c>
      <c r="S10" s="144">
        <f t="shared" si="7"/>
        <v>0</v>
      </c>
      <c r="T10" s="144">
        <f t="shared" si="8"/>
        <v>1512</v>
      </c>
      <c r="U10" s="128">
        <f t="shared" si="12"/>
        <v>0</v>
      </c>
      <c r="V10" s="109" t="s">
        <v>4</v>
      </c>
      <c r="W10" s="99">
        <v>2</v>
      </c>
      <c r="X10" s="313"/>
      <c r="Y10" s="345"/>
    </row>
    <row r="11" spans="2:28" s="62" customFormat="1" ht="15.75" customHeight="1" x14ac:dyDescent="0.2">
      <c r="B11" s="97" t="s">
        <v>108</v>
      </c>
      <c r="C11" s="47">
        <v>90</v>
      </c>
      <c r="D11" s="98" t="s">
        <v>111</v>
      </c>
      <c r="E11" s="19" t="s">
        <v>109</v>
      </c>
      <c r="F11" s="32">
        <v>6360</v>
      </c>
      <c r="G11" s="12">
        <v>0</v>
      </c>
      <c r="H11" s="12">
        <v>1</v>
      </c>
      <c r="I11" s="140">
        <f t="shared" si="9"/>
        <v>0</v>
      </c>
      <c r="J11" s="140">
        <f t="shared" si="0"/>
        <v>0</v>
      </c>
      <c r="K11" s="140">
        <f t="shared" si="1"/>
        <v>0</v>
      </c>
      <c r="L11" s="141">
        <f t="shared" si="2"/>
        <v>0</v>
      </c>
      <c r="M11" s="141">
        <f t="shared" si="3"/>
        <v>0</v>
      </c>
      <c r="N11" s="141">
        <f t="shared" si="4"/>
        <v>0</v>
      </c>
      <c r="O11" s="142">
        <f t="shared" si="10"/>
        <v>0</v>
      </c>
      <c r="P11" s="142">
        <f t="shared" si="5"/>
        <v>0</v>
      </c>
      <c r="Q11" s="142">
        <f t="shared" si="6"/>
        <v>0</v>
      </c>
      <c r="R11" s="143">
        <f t="shared" si="11"/>
        <v>6360</v>
      </c>
      <c r="S11" s="144">
        <f t="shared" si="7"/>
        <v>6360</v>
      </c>
      <c r="T11" s="144">
        <f t="shared" si="8"/>
        <v>0</v>
      </c>
      <c r="U11" s="128">
        <f t="shared" si="12"/>
        <v>0</v>
      </c>
      <c r="V11" s="47" t="s">
        <v>4</v>
      </c>
      <c r="W11" s="251">
        <v>1</v>
      </c>
      <c r="X11" s="327"/>
      <c r="Y11" s="345"/>
      <c r="Z11" s="62" t="s">
        <v>182</v>
      </c>
    </row>
    <row r="12" spans="2:28" s="62" customFormat="1" ht="15.75" customHeight="1" x14ac:dyDescent="0.2">
      <c r="B12" s="96" t="s">
        <v>68</v>
      </c>
      <c r="C12" s="43">
        <v>1131</v>
      </c>
      <c r="D12" s="105" t="s">
        <v>72</v>
      </c>
      <c r="E12" s="19" t="s">
        <v>16</v>
      </c>
      <c r="F12" s="56">
        <v>5800</v>
      </c>
      <c r="G12" s="18">
        <v>1</v>
      </c>
      <c r="H12" s="18">
        <v>0</v>
      </c>
      <c r="I12" s="140">
        <f t="shared" si="9"/>
        <v>5800</v>
      </c>
      <c r="J12" s="140">
        <f t="shared" si="0"/>
        <v>0</v>
      </c>
      <c r="K12" s="140">
        <f t="shared" si="1"/>
        <v>11600</v>
      </c>
      <c r="L12" s="141">
        <f t="shared" si="2"/>
        <v>0</v>
      </c>
      <c r="M12" s="141">
        <f t="shared" si="3"/>
        <v>0</v>
      </c>
      <c r="N12" s="141">
        <f t="shared" si="4"/>
        <v>0</v>
      </c>
      <c r="O12" s="142">
        <f t="shared" si="10"/>
        <v>0</v>
      </c>
      <c r="P12" s="142">
        <f t="shared" si="5"/>
        <v>0</v>
      </c>
      <c r="Q12" s="142">
        <f t="shared" si="6"/>
        <v>0</v>
      </c>
      <c r="R12" s="143">
        <f t="shared" si="11"/>
        <v>0</v>
      </c>
      <c r="S12" s="144">
        <f t="shared" si="7"/>
        <v>0</v>
      </c>
      <c r="T12" s="144">
        <f t="shared" si="8"/>
        <v>0</v>
      </c>
      <c r="U12" s="128">
        <f t="shared" si="12"/>
        <v>11600</v>
      </c>
      <c r="V12" s="43" t="s">
        <v>15</v>
      </c>
      <c r="W12" s="43">
        <v>2</v>
      </c>
      <c r="X12" s="327"/>
      <c r="Y12" s="345"/>
    </row>
    <row r="13" spans="2:28" s="62" customFormat="1" ht="39" thickBot="1" x14ac:dyDescent="0.25">
      <c r="B13" s="110" t="s">
        <v>139</v>
      </c>
      <c r="C13" s="109">
        <v>1131</v>
      </c>
      <c r="D13" s="48" t="s">
        <v>140</v>
      </c>
      <c r="E13" s="48" t="s">
        <v>16</v>
      </c>
      <c r="F13" s="111">
        <v>36540</v>
      </c>
      <c r="G13" s="13">
        <v>1</v>
      </c>
      <c r="H13" s="16">
        <v>0</v>
      </c>
      <c r="I13" s="148">
        <f t="shared" si="9"/>
        <v>36540</v>
      </c>
      <c r="J13" s="148">
        <f t="shared" si="0"/>
        <v>36540</v>
      </c>
      <c r="K13" s="148">
        <f t="shared" si="1"/>
        <v>0</v>
      </c>
      <c r="L13" s="149">
        <f t="shared" si="2"/>
        <v>0</v>
      </c>
      <c r="M13" s="149">
        <f t="shared" si="3"/>
        <v>0</v>
      </c>
      <c r="N13" s="149">
        <f t="shared" si="4"/>
        <v>0</v>
      </c>
      <c r="O13" s="150">
        <f t="shared" si="10"/>
        <v>0</v>
      </c>
      <c r="P13" s="150">
        <f t="shared" si="5"/>
        <v>0</v>
      </c>
      <c r="Q13" s="150">
        <f t="shared" si="6"/>
        <v>0</v>
      </c>
      <c r="R13" s="151">
        <f t="shared" si="11"/>
        <v>0</v>
      </c>
      <c r="S13" s="151">
        <f t="shared" si="7"/>
        <v>0</v>
      </c>
      <c r="T13" s="151">
        <f t="shared" si="8"/>
        <v>0</v>
      </c>
      <c r="U13" s="129">
        <f t="shared" si="12"/>
        <v>0</v>
      </c>
      <c r="V13" s="125" t="s">
        <v>4</v>
      </c>
      <c r="W13" s="252">
        <v>1</v>
      </c>
      <c r="X13" s="327"/>
      <c r="Y13" s="345"/>
      <c r="Z13" s="236" t="s">
        <v>181</v>
      </c>
      <c r="AB13" s="104"/>
    </row>
    <row r="14" spans="2:28" s="62" customFormat="1" ht="12.75" customHeight="1" thickTop="1" x14ac:dyDescent="0.2">
      <c r="B14" s="289" t="s">
        <v>9</v>
      </c>
      <c r="C14" s="291">
        <v>641</v>
      </c>
      <c r="D14" s="287" t="s">
        <v>26</v>
      </c>
      <c r="E14" s="51" t="s">
        <v>61</v>
      </c>
      <c r="F14" s="34">
        <v>18900</v>
      </c>
      <c r="G14" s="14">
        <v>1</v>
      </c>
      <c r="H14" s="263">
        <v>0</v>
      </c>
      <c r="I14" s="145">
        <f t="shared" si="9"/>
        <v>18900</v>
      </c>
      <c r="J14" s="145">
        <f t="shared" si="0"/>
        <v>18900</v>
      </c>
      <c r="K14" s="145">
        <f t="shared" si="1"/>
        <v>0</v>
      </c>
      <c r="L14" s="146">
        <f t="shared" si="2"/>
        <v>0</v>
      </c>
      <c r="M14" s="146">
        <f t="shared" si="3"/>
        <v>0</v>
      </c>
      <c r="N14" s="146">
        <f t="shared" si="4"/>
        <v>0</v>
      </c>
      <c r="O14" s="147">
        <f t="shared" si="10"/>
        <v>0</v>
      </c>
      <c r="P14" s="147">
        <f t="shared" si="5"/>
        <v>0</v>
      </c>
      <c r="Q14" s="147">
        <f t="shared" si="6"/>
        <v>0</v>
      </c>
      <c r="R14" s="144">
        <f t="shared" si="11"/>
        <v>0</v>
      </c>
      <c r="S14" s="144">
        <f t="shared" si="7"/>
        <v>0</v>
      </c>
      <c r="T14" s="144">
        <f t="shared" si="8"/>
        <v>0</v>
      </c>
      <c r="U14" s="128">
        <f t="shared" si="12"/>
        <v>0</v>
      </c>
      <c r="V14" s="126" t="s">
        <v>4</v>
      </c>
      <c r="W14" s="252">
        <v>1</v>
      </c>
      <c r="X14" s="338" t="s">
        <v>65</v>
      </c>
      <c r="Y14" s="345"/>
      <c r="Z14" s="62" t="s">
        <v>181</v>
      </c>
      <c r="AB14" s="104"/>
    </row>
    <row r="15" spans="2:28" s="62" customFormat="1" ht="12.75" customHeight="1" thickBot="1" x14ac:dyDescent="0.25">
      <c r="B15" s="290"/>
      <c r="C15" s="292"/>
      <c r="D15" s="350"/>
      <c r="E15" s="15" t="s">
        <v>62</v>
      </c>
      <c r="F15" s="35">
        <v>2100</v>
      </c>
      <c r="G15" s="16">
        <v>1</v>
      </c>
      <c r="H15" s="264">
        <v>0</v>
      </c>
      <c r="I15" s="148">
        <f t="shared" si="9"/>
        <v>0</v>
      </c>
      <c r="J15" s="148">
        <f t="shared" si="0"/>
        <v>0</v>
      </c>
      <c r="K15" s="148">
        <f t="shared" si="1"/>
        <v>0</v>
      </c>
      <c r="L15" s="149">
        <f t="shared" si="2"/>
        <v>0</v>
      </c>
      <c r="M15" s="149">
        <f t="shared" si="3"/>
        <v>0</v>
      </c>
      <c r="N15" s="149">
        <f t="shared" si="4"/>
        <v>0</v>
      </c>
      <c r="O15" s="150">
        <f t="shared" si="10"/>
        <v>2100</v>
      </c>
      <c r="P15" s="150">
        <f t="shared" si="5"/>
        <v>2100</v>
      </c>
      <c r="Q15" s="150">
        <f t="shared" si="6"/>
        <v>0</v>
      </c>
      <c r="R15" s="151">
        <f t="shared" si="11"/>
        <v>0</v>
      </c>
      <c r="S15" s="151">
        <f t="shared" si="7"/>
        <v>0</v>
      </c>
      <c r="T15" s="151">
        <f t="shared" si="8"/>
        <v>0</v>
      </c>
      <c r="U15" s="129">
        <f t="shared" si="12"/>
        <v>0</v>
      </c>
      <c r="V15" s="127" t="s">
        <v>4</v>
      </c>
      <c r="W15" s="252">
        <v>1</v>
      </c>
      <c r="X15" s="339"/>
      <c r="Y15" s="345"/>
      <c r="AB15" s="104"/>
    </row>
    <row r="16" spans="2:28" s="62" customFormat="1" ht="12.75" customHeight="1" thickTop="1" x14ac:dyDescent="0.2">
      <c r="B16" s="340" t="s">
        <v>12</v>
      </c>
      <c r="C16" s="285">
        <v>96</v>
      </c>
      <c r="D16" s="287" t="s">
        <v>86</v>
      </c>
      <c r="E16" s="17" t="s">
        <v>61</v>
      </c>
      <c r="F16" s="36">
        <v>10350</v>
      </c>
      <c r="G16" s="18">
        <v>0.5</v>
      </c>
      <c r="H16" s="18">
        <v>0.5</v>
      </c>
      <c r="I16" s="145">
        <f t="shared" si="9"/>
        <v>5175</v>
      </c>
      <c r="J16" s="145">
        <f t="shared" si="0"/>
        <v>0</v>
      </c>
      <c r="K16" s="145">
        <f t="shared" si="1"/>
        <v>10350</v>
      </c>
      <c r="L16" s="146">
        <f t="shared" si="2"/>
        <v>5175</v>
      </c>
      <c r="M16" s="146">
        <f t="shared" si="3"/>
        <v>0</v>
      </c>
      <c r="N16" s="146">
        <f t="shared" si="4"/>
        <v>10350</v>
      </c>
      <c r="O16" s="147">
        <f t="shared" si="10"/>
        <v>0</v>
      </c>
      <c r="P16" s="147">
        <f t="shared" si="5"/>
        <v>0</v>
      </c>
      <c r="Q16" s="147">
        <f t="shared" si="6"/>
        <v>0</v>
      </c>
      <c r="R16" s="144">
        <f t="shared" si="11"/>
        <v>0</v>
      </c>
      <c r="S16" s="144">
        <f t="shared" si="7"/>
        <v>0</v>
      </c>
      <c r="T16" s="144">
        <f t="shared" si="8"/>
        <v>0</v>
      </c>
      <c r="U16" s="128">
        <f t="shared" si="12"/>
        <v>0</v>
      </c>
      <c r="V16" s="109" t="s">
        <v>4</v>
      </c>
      <c r="W16" s="99">
        <v>2</v>
      </c>
      <c r="X16" s="312" t="s">
        <v>66</v>
      </c>
      <c r="Y16" s="345"/>
      <c r="AB16" s="104"/>
    </row>
    <row r="17" spans="2:28" s="62" customFormat="1" ht="12.75" customHeight="1" x14ac:dyDescent="0.2">
      <c r="B17" s="341"/>
      <c r="C17" s="286"/>
      <c r="D17" s="288"/>
      <c r="E17" s="17" t="s">
        <v>62</v>
      </c>
      <c r="F17" s="36">
        <v>1150</v>
      </c>
      <c r="G17" s="235">
        <v>0.5</v>
      </c>
      <c r="H17" s="235">
        <v>0.5</v>
      </c>
      <c r="I17" s="140">
        <f t="shared" si="9"/>
        <v>0</v>
      </c>
      <c r="J17" s="140">
        <f t="shared" si="0"/>
        <v>0</v>
      </c>
      <c r="K17" s="140">
        <f t="shared" si="1"/>
        <v>0</v>
      </c>
      <c r="L17" s="141">
        <f t="shared" si="2"/>
        <v>0</v>
      </c>
      <c r="M17" s="141">
        <f t="shared" si="3"/>
        <v>0</v>
      </c>
      <c r="N17" s="141">
        <f t="shared" si="4"/>
        <v>0</v>
      </c>
      <c r="O17" s="142">
        <f t="shared" si="10"/>
        <v>575</v>
      </c>
      <c r="P17" s="142">
        <f t="shared" si="5"/>
        <v>0</v>
      </c>
      <c r="Q17" s="142">
        <f t="shared" si="6"/>
        <v>1150</v>
      </c>
      <c r="R17" s="143">
        <f t="shared" si="11"/>
        <v>575</v>
      </c>
      <c r="S17" s="144">
        <f t="shared" si="7"/>
        <v>0</v>
      </c>
      <c r="T17" s="144">
        <f t="shared" si="8"/>
        <v>1150</v>
      </c>
      <c r="U17" s="128">
        <f t="shared" si="12"/>
        <v>0</v>
      </c>
      <c r="V17" s="109" t="s">
        <v>4</v>
      </c>
      <c r="W17" s="99">
        <v>2</v>
      </c>
      <c r="X17" s="313"/>
      <c r="Y17" s="345"/>
      <c r="AB17" s="104"/>
    </row>
    <row r="18" spans="2:28" s="62" customFormat="1" ht="12.75" customHeight="1" x14ac:dyDescent="0.2">
      <c r="B18" s="298" t="s">
        <v>13</v>
      </c>
      <c r="C18" s="297">
        <v>95</v>
      </c>
      <c r="D18" s="295" t="s">
        <v>110</v>
      </c>
      <c r="E18" s="19" t="s">
        <v>61</v>
      </c>
      <c r="F18" s="32">
        <v>20160</v>
      </c>
      <c r="G18" s="235">
        <v>0.5</v>
      </c>
      <c r="H18" s="235">
        <v>0.5</v>
      </c>
      <c r="I18" s="140">
        <f t="shared" si="9"/>
        <v>10080</v>
      </c>
      <c r="J18" s="140">
        <f t="shared" si="0"/>
        <v>0</v>
      </c>
      <c r="K18" s="140">
        <f t="shared" si="1"/>
        <v>20160</v>
      </c>
      <c r="L18" s="141">
        <f t="shared" si="2"/>
        <v>10080</v>
      </c>
      <c r="M18" s="141">
        <f t="shared" si="3"/>
        <v>0</v>
      </c>
      <c r="N18" s="141">
        <f t="shared" si="4"/>
        <v>20160</v>
      </c>
      <c r="O18" s="142">
        <f t="shared" si="10"/>
        <v>0</v>
      </c>
      <c r="P18" s="142">
        <f t="shared" si="5"/>
        <v>0</v>
      </c>
      <c r="Q18" s="142">
        <f t="shared" si="6"/>
        <v>0</v>
      </c>
      <c r="R18" s="143">
        <f t="shared" si="11"/>
        <v>0</v>
      </c>
      <c r="S18" s="144">
        <f t="shared" si="7"/>
        <v>0</v>
      </c>
      <c r="T18" s="144">
        <f t="shared" si="8"/>
        <v>0</v>
      </c>
      <c r="U18" s="128">
        <f t="shared" si="12"/>
        <v>0</v>
      </c>
      <c r="V18" s="109" t="s">
        <v>4</v>
      </c>
      <c r="W18" s="99">
        <v>2</v>
      </c>
      <c r="X18" s="313"/>
      <c r="Y18" s="345"/>
      <c r="AB18" s="104"/>
    </row>
    <row r="19" spans="2:28" s="62" customFormat="1" ht="12.75" customHeight="1" x14ac:dyDescent="0.2">
      <c r="B19" s="299"/>
      <c r="C19" s="286"/>
      <c r="D19" s="296"/>
      <c r="E19" s="19" t="s">
        <v>62</v>
      </c>
      <c r="F19" s="32">
        <v>2240</v>
      </c>
      <c r="G19" s="235">
        <v>0.5</v>
      </c>
      <c r="H19" s="235">
        <v>0.5</v>
      </c>
      <c r="I19" s="140">
        <f t="shared" si="9"/>
        <v>0</v>
      </c>
      <c r="J19" s="140">
        <f t="shared" si="0"/>
        <v>0</v>
      </c>
      <c r="K19" s="140">
        <f t="shared" si="1"/>
        <v>0</v>
      </c>
      <c r="L19" s="141">
        <f t="shared" si="2"/>
        <v>0</v>
      </c>
      <c r="M19" s="141">
        <f t="shared" si="3"/>
        <v>0</v>
      </c>
      <c r="N19" s="141">
        <f t="shared" si="4"/>
        <v>0</v>
      </c>
      <c r="O19" s="142">
        <f t="shared" si="10"/>
        <v>1120</v>
      </c>
      <c r="P19" s="142">
        <f t="shared" si="5"/>
        <v>0</v>
      </c>
      <c r="Q19" s="142">
        <f t="shared" si="6"/>
        <v>2240</v>
      </c>
      <c r="R19" s="143">
        <f t="shared" si="11"/>
        <v>1120</v>
      </c>
      <c r="S19" s="144">
        <f t="shared" si="7"/>
        <v>0</v>
      </c>
      <c r="T19" s="144">
        <f t="shared" si="8"/>
        <v>2240</v>
      </c>
      <c r="U19" s="128">
        <f t="shared" si="12"/>
        <v>0</v>
      </c>
      <c r="V19" s="109" t="s">
        <v>4</v>
      </c>
      <c r="W19" s="99">
        <v>2</v>
      </c>
      <c r="X19" s="313"/>
      <c r="Y19" s="345"/>
      <c r="AB19" s="104"/>
    </row>
    <row r="20" spans="2:28" s="62" customFormat="1" ht="12.75" customHeight="1" x14ac:dyDescent="0.2">
      <c r="B20" s="302" t="s">
        <v>14</v>
      </c>
      <c r="C20" s="297">
        <v>114</v>
      </c>
      <c r="D20" s="300" t="s">
        <v>87</v>
      </c>
      <c r="E20" s="9" t="s">
        <v>61</v>
      </c>
      <c r="F20" s="37">
        <v>14670</v>
      </c>
      <c r="G20" s="235">
        <v>0.5</v>
      </c>
      <c r="H20" s="235">
        <v>0.5</v>
      </c>
      <c r="I20" s="140">
        <f t="shared" si="9"/>
        <v>7335</v>
      </c>
      <c r="J20" s="140">
        <f t="shared" si="0"/>
        <v>0</v>
      </c>
      <c r="K20" s="140">
        <f t="shared" si="1"/>
        <v>14670</v>
      </c>
      <c r="L20" s="141">
        <f t="shared" si="2"/>
        <v>7335</v>
      </c>
      <c r="M20" s="141">
        <f t="shared" si="3"/>
        <v>0</v>
      </c>
      <c r="N20" s="141">
        <f t="shared" si="4"/>
        <v>14670</v>
      </c>
      <c r="O20" s="142">
        <f t="shared" si="10"/>
        <v>0</v>
      </c>
      <c r="P20" s="142">
        <f t="shared" si="5"/>
        <v>0</v>
      </c>
      <c r="Q20" s="142">
        <f t="shared" si="6"/>
        <v>0</v>
      </c>
      <c r="R20" s="143">
        <f t="shared" si="11"/>
        <v>0</v>
      </c>
      <c r="S20" s="144">
        <f t="shared" si="7"/>
        <v>0</v>
      </c>
      <c r="T20" s="144">
        <f t="shared" si="8"/>
        <v>0</v>
      </c>
      <c r="U20" s="128">
        <f t="shared" si="12"/>
        <v>0</v>
      </c>
      <c r="V20" s="109" t="s">
        <v>4</v>
      </c>
      <c r="W20" s="99">
        <v>2</v>
      </c>
      <c r="X20" s="313"/>
      <c r="Y20" s="345"/>
      <c r="AB20" s="104"/>
    </row>
    <row r="21" spans="2:28" s="62" customFormat="1" ht="12.75" customHeight="1" x14ac:dyDescent="0.2">
      <c r="B21" s="303"/>
      <c r="C21" s="286"/>
      <c r="D21" s="301"/>
      <c r="E21" s="50" t="s">
        <v>62</v>
      </c>
      <c r="F21" s="38">
        <v>1630</v>
      </c>
      <c r="G21" s="235">
        <v>0.5</v>
      </c>
      <c r="H21" s="235">
        <v>0.5</v>
      </c>
      <c r="I21" s="140">
        <f t="shared" si="9"/>
        <v>0</v>
      </c>
      <c r="J21" s="140">
        <f t="shared" si="0"/>
        <v>0</v>
      </c>
      <c r="K21" s="140">
        <f t="shared" si="1"/>
        <v>0</v>
      </c>
      <c r="L21" s="141">
        <f t="shared" si="2"/>
        <v>0</v>
      </c>
      <c r="M21" s="141">
        <f t="shared" si="3"/>
        <v>0</v>
      </c>
      <c r="N21" s="141">
        <f t="shared" si="4"/>
        <v>0</v>
      </c>
      <c r="O21" s="142">
        <f t="shared" si="10"/>
        <v>815</v>
      </c>
      <c r="P21" s="142">
        <f t="shared" si="5"/>
        <v>0</v>
      </c>
      <c r="Q21" s="142">
        <f t="shared" si="6"/>
        <v>1630</v>
      </c>
      <c r="R21" s="143">
        <f t="shared" si="11"/>
        <v>815</v>
      </c>
      <c r="S21" s="144">
        <f t="shared" si="7"/>
        <v>0</v>
      </c>
      <c r="T21" s="144">
        <f t="shared" si="8"/>
        <v>1630</v>
      </c>
      <c r="U21" s="128">
        <f t="shared" si="12"/>
        <v>0</v>
      </c>
      <c r="V21" s="109" t="s">
        <v>4</v>
      </c>
      <c r="W21" s="99">
        <v>2</v>
      </c>
      <c r="X21" s="313"/>
      <c r="Y21" s="345"/>
      <c r="AB21" s="104"/>
    </row>
    <row r="22" spans="2:28" s="62" customFormat="1" ht="12.75" customHeight="1" x14ac:dyDescent="0.2">
      <c r="B22" s="302" t="s">
        <v>104</v>
      </c>
      <c r="C22" s="297">
        <v>95</v>
      </c>
      <c r="D22" s="293" t="s">
        <v>88</v>
      </c>
      <c r="E22" s="50" t="s">
        <v>61</v>
      </c>
      <c r="F22" s="38">
        <v>21420</v>
      </c>
      <c r="G22" s="235">
        <v>0.5</v>
      </c>
      <c r="H22" s="235">
        <v>0.5</v>
      </c>
      <c r="I22" s="140">
        <f t="shared" si="9"/>
        <v>10710</v>
      </c>
      <c r="J22" s="140">
        <f t="shared" si="0"/>
        <v>0</v>
      </c>
      <c r="K22" s="140">
        <f t="shared" si="1"/>
        <v>21420</v>
      </c>
      <c r="L22" s="141">
        <f t="shared" si="2"/>
        <v>10710</v>
      </c>
      <c r="M22" s="141">
        <f t="shared" si="3"/>
        <v>0</v>
      </c>
      <c r="N22" s="141">
        <f t="shared" si="4"/>
        <v>21420</v>
      </c>
      <c r="O22" s="142">
        <f t="shared" si="10"/>
        <v>0</v>
      </c>
      <c r="P22" s="142">
        <f t="shared" si="5"/>
        <v>0</v>
      </c>
      <c r="Q22" s="142">
        <f t="shared" si="6"/>
        <v>0</v>
      </c>
      <c r="R22" s="143">
        <f t="shared" si="11"/>
        <v>0</v>
      </c>
      <c r="S22" s="144">
        <f t="shared" si="7"/>
        <v>0</v>
      </c>
      <c r="T22" s="144">
        <f t="shared" si="8"/>
        <v>0</v>
      </c>
      <c r="U22" s="128">
        <f t="shared" si="12"/>
        <v>0</v>
      </c>
      <c r="V22" s="109" t="s">
        <v>4</v>
      </c>
      <c r="W22" s="99">
        <v>2</v>
      </c>
      <c r="X22" s="313"/>
      <c r="Y22" s="345"/>
      <c r="AB22" s="104"/>
    </row>
    <row r="23" spans="2:28" s="62" customFormat="1" ht="12.75" customHeight="1" thickBot="1" x14ac:dyDescent="0.25">
      <c r="B23" s="348"/>
      <c r="C23" s="349"/>
      <c r="D23" s="350"/>
      <c r="E23" s="15" t="s">
        <v>62</v>
      </c>
      <c r="F23" s="35">
        <v>2380</v>
      </c>
      <c r="G23" s="16">
        <v>0.5</v>
      </c>
      <c r="H23" s="16">
        <v>0.5</v>
      </c>
      <c r="I23" s="148">
        <f t="shared" si="9"/>
        <v>0</v>
      </c>
      <c r="J23" s="148">
        <f t="shared" si="0"/>
        <v>0</v>
      </c>
      <c r="K23" s="148">
        <f t="shared" si="1"/>
        <v>0</v>
      </c>
      <c r="L23" s="149">
        <f t="shared" si="2"/>
        <v>0</v>
      </c>
      <c r="M23" s="149">
        <f t="shared" si="3"/>
        <v>0</v>
      </c>
      <c r="N23" s="149">
        <f t="shared" si="4"/>
        <v>0</v>
      </c>
      <c r="O23" s="150">
        <f t="shared" si="10"/>
        <v>1190</v>
      </c>
      <c r="P23" s="150">
        <f t="shared" si="5"/>
        <v>0</v>
      </c>
      <c r="Q23" s="150">
        <f t="shared" si="6"/>
        <v>2380</v>
      </c>
      <c r="R23" s="151">
        <f t="shared" si="11"/>
        <v>1190</v>
      </c>
      <c r="S23" s="151">
        <f t="shared" si="7"/>
        <v>0</v>
      </c>
      <c r="T23" s="151">
        <f t="shared" si="8"/>
        <v>2380</v>
      </c>
      <c r="U23" s="129">
        <f t="shared" si="12"/>
        <v>0</v>
      </c>
      <c r="V23" s="165" t="s">
        <v>4</v>
      </c>
      <c r="W23" s="99">
        <v>2</v>
      </c>
      <c r="X23" s="343"/>
      <c r="Y23" s="345"/>
      <c r="AB23" s="104"/>
    </row>
    <row r="24" spans="2:28" s="62" customFormat="1" ht="12.75" customHeight="1" thickTop="1" x14ac:dyDescent="0.2">
      <c r="B24" s="306" t="s">
        <v>84</v>
      </c>
      <c r="C24" s="309">
        <v>1001</v>
      </c>
      <c r="D24" s="304" t="s">
        <v>166</v>
      </c>
      <c r="E24" s="202" t="s">
        <v>164</v>
      </c>
      <c r="F24" s="260">
        <v>500</v>
      </c>
      <c r="G24" s="261">
        <v>0</v>
      </c>
      <c r="H24" s="261">
        <v>1</v>
      </c>
      <c r="I24" s="145">
        <f t="shared" si="9"/>
        <v>0</v>
      </c>
      <c r="J24" s="145">
        <f t="shared" si="0"/>
        <v>0</v>
      </c>
      <c r="K24" s="145">
        <f t="shared" si="1"/>
        <v>0</v>
      </c>
      <c r="L24" s="146">
        <f t="shared" si="2"/>
        <v>500</v>
      </c>
      <c r="M24" s="146">
        <f t="shared" si="3"/>
        <v>0</v>
      </c>
      <c r="N24" s="146">
        <f t="shared" si="4"/>
        <v>1000</v>
      </c>
      <c r="O24" s="147">
        <f t="shared" si="10"/>
        <v>0</v>
      </c>
      <c r="P24" s="147">
        <f t="shared" ref="P24" si="13">IF(W24=1,O24*1,0)</f>
        <v>0</v>
      </c>
      <c r="Q24" s="147">
        <f t="shared" ref="Q24" si="14">IF(W24=2,O24*2,0)</f>
        <v>0</v>
      </c>
      <c r="R24" s="243">
        <f t="shared" si="11"/>
        <v>0</v>
      </c>
      <c r="S24" s="243">
        <f t="shared" ref="S24" si="15">IF(W24=1,R24*1,0)</f>
        <v>0</v>
      </c>
      <c r="T24" s="243">
        <f t="shared" ref="T24" si="16">IF(W24=2,R24*2,0)</f>
        <v>0</v>
      </c>
      <c r="U24" s="238">
        <f t="shared" si="12"/>
        <v>1000</v>
      </c>
      <c r="V24" s="205" t="s">
        <v>15</v>
      </c>
      <c r="W24" s="99">
        <v>2</v>
      </c>
      <c r="X24" s="319" t="s">
        <v>138</v>
      </c>
      <c r="Y24" s="345"/>
      <c r="AB24" s="104"/>
    </row>
    <row r="25" spans="2:28" s="62" customFormat="1" ht="12.75" customHeight="1" x14ac:dyDescent="0.2">
      <c r="B25" s="307"/>
      <c r="C25" s="310"/>
      <c r="D25" s="305"/>
      <c r="E25" s="206" t="s">
        <v>165</v>
      </c>
      <c r="F25" s="260">
        <v>500</v>
      </c>
      <c r="G25" s="262">
        <v>0</v>
      </c>
      <c r="H25" s="262">
        <v>1</v>
      </c>
      <c r="I25" s="145">
        <f t="shared" si="9"/>
        <v>0</v>
      </c>
      <c r="J25" s="145">
        <f t="shared" si="0"/>
        <v>0</v>
      </c>
      <c r="K25" s="145">
        <f t="shared" si="1"/>
        <v>0</v>
      </c>
      <c r="L25" s="146">
        <f t="shared" si="2"/>
        <v>0</v>
      </c>
      <c r="M25" s="146">
        <f t="shared" si="3"/>
        <v>0</v>
      </c>
      <c r="N25" s="146">
        <f t="shared" si="4"/>
        <v>0</v>
      </c>
      <c r="O25" s="147">
        <f t="shared" si="10"/>
        <v>0</v>
      </c>
      <c r="P25" s="147">
        <f t="shared" ref="P25" si="17">IF(W25=1,O25*1,0)</f>
        <v>0</v>
      </c>
      <c r="Q25" s="147">
        <f t="shared" ref="Q25" si="18">IF(W25=2,O25*2,0)</f>
        <v>0</v>
      </c>
      <c r="R25" s="243">
        <f t="shared" si="11"/>
        <v>500</v>
      </c>
      <c r="S25" s="243">
        <f t="shared" ref="S25" si="19">IF(W25=1,R25*1,0)</f>
        <v>0</v>
      </c>
      <c r="T25" s="243">
        <f t="shared" ref="T25" si="20">IF(W25=2,R25*2,0)</f>
        <v>1000</v>
      </c>
      <c r="U25" s="238">
        <f t="shared" si="12"/>
        <v>1000</v>
      </c>
      <c r="V25" s="203" t="s">
        <v>15</v>
      </c>
      <c r="W25" s="99">
        <v>2</v>
      </c>
      <c r="X25" s="320"/>
      <c r="Y25" s="345"/>
      <c r="AB25" s="104"/>
    </row>
    <row r="26" spans="2:28" s="62" customFormat="1" ht="12.75" customHeight="1" x14ac:dyDescent="0.2">
      <c r="B26" s="307"/>
      <c r="C26" s="310"/>
      <c r="D26" s="207" t="s">
        <v>167</v>
      </c>
      <c r="E26" s="208" t="s">
        <v>16</v>
      </c>
      <c r="F26" s="260">
        <v>4000</v>
      </c>
      <c r="G26" s="262">
        <v>1</v>
      </c>
      <c r="H26" s="262">
        <v>0</v>
      </c>
      <c r="I26" s="145">
        <f t="shared" si="9"/>
        <v>4000</v>
      </c>
      <c r="J26" s="145">
        <f t="shared" si="0"/>
        <v>0</v>
      </c>
      <c r="K26" s="145">
        <f t="shared" si="1"/>
        <v>8000</v>
      </c>
      <c r="L26" s="146">
        <f t="shared" si="2"/>
        <v>0</v>
      </c>
      <c r="M26" s="146">
        <f t="shared" si="3"/>
        <v>0</v>
      </c>
      <c r="N26" s="146">
        <f t="shared" si="4"/>
        <v>0</v>
      </c>
      <c r="O26" s="147">
        <f t="shared" si="10"/>
        <v>0</v>
      </c>
      <c r="P26" s="147">
        <f t="shared" ref="P26" si="21">IF(W26=1,O26*1,0)</f>
        <v>0</v>
      </c>
      <c r="Q26" s="147">
        <f t="shared" ref="Q26" si="22">IF(W26=2,O26*2,0)</f>
        <v>0</v>
      </c>
      <c r="R26" s="243">
        <f t="shared" si="11"/>
        <v>0</v>
      </c>
      <c r="S26" s="243">
        <f t="shared" ref="S26" si="23">IF(W26=1,R26*1,0)</f>
        <v>0</v>
      </c>
      <c r="T26" s="243">
        <f t="shared" ref="T26" si="24">IF(W26=2,R26*2,0)</f>
        <v>0</v>
      </c>
      <c r="U26" s="238">
        <f t="shared" si="12"/>
        <v>8000</v>
      </c>
      <c r="V26" s="205" t="s">
        <v>15</v>
      </c>
      <c r="W26" s="204">
        <v>2</v>
      </c>
      <c r="X26" s="320"/>
      <c r="Y26" s="345"/>
      <c r="AB26" s="104"/>
    </row>
    <row r="27" spans="2:28" s="62" customFormat="1" ht="12.75" customHeight="1" x14ac:dyDescent="0.2">
      <c r="B27" s="307"/>
      <c r="C27" s="310"/>
      <c r="D27" s="113" t="s">
        <v>142</v>
      </c>
      <c r="E27" s="166" t="s">
        <v>16</v>
      </c>
      <c r="F27" s="56">
        <v>3000</v>
      </c>
      <c r="G27" s="29">
        <v>1</v>
      </c>
      <c r="H27" s="29">
        <v>0</v>
      </c>
      <c r="I27" s="145">
        <f t="shared" si="9"/>
        <v>3000</v>
      </c>
      <c r="J27" s="145">
        <f t="shared" si="0"/>
        <v>0</v>
      </c>
      <c r="K27" s="145">
        <f t="shared" si="1"/>
        <v>6000</v>
      </c>
      <c r="L27" s="146">
        <f t="shared" si="2"/>
        <v>0</v>
      </c>
      <c r="M27" s="146">
        <f t="shared" si="3"/>
        <v>0</v>
      </c>
      <c r="N27" s="146">
        <f t="shared" si="4"/>
        <v>0</v>
      </c>
      <c r="O27" s="147">
        <f t="shared" si="10"/>
        <v>0</v>
      </c>
      <c r="P27" s="147">
        <f t="shared" si="5"/>
        <v>0</v>
      </c>
      <c r="Q27" s="147">
        <f t="shared" si="6"/>
        <v>0</v>
      </c>
      <c r="R27" s="144">
        <f t="shared" si="11"/>
        <v>0</v>
      </c>
      <c r="S27" s="144">
        <f t="shared" si="7"/>
        <v>0</v>
      </c>
      <c r="T27" s="144">
        <f t="shared" si="8"/>
        <v>0</v>
      </c>
      <c r="U27" s="128">
        <f t="shared" si="12"/>
        <v>6000</v>
      </c>
      <c r="V27" s="164" t="s">
        <v>15</v>
      </c>
      <c r="W27" s="49">
        <v>2</v>
      </c>
      <c r="X27" s="320"/>
      <c r="Y27" s="345"/>
      <c r="AB27" s="104"/>
    </row>
    <row r="28" spans="2:28" s="62" customFormat="1" ht="12.75" customHeight="1" x14ac:dyDescent="0.2">
      <c r="B28" s="307"/>
      <c r="C28" s="310"/>
      <c r="D28" s="114" t="s">
        <v>143</v>
      </c>
      <c r="E28" s="5" t="s">
        <v>16</v>
      </c>
      <c r="F28" s="56">
        <v>1750</v>
      </c>
      <c r="G28" s="160">
        <v>0</v>
      </c>
      <c r="H28" s="160">
        <v>1</v>
      </c>
      <c r="I28" s="140">
        <f t="shared" si="9"/>
        <v>0</v>
      </c>
      <c r="J28" s="140">
        <f t="shared" si="0"/>
        <v>0</v>
      </c>
      <c r="K28" s="140">
        <f t="shared" si="1"/>
        <v>0</v>
      </c>
      <c r="L28" s="141">
        <f t="shared" si="2"/>
        <v>1750</v>
      </c>
      <c r="M28" s="141">
        <f t="shared" si="3"/>
        <v>0</v>
      </c>
      <c r="N28" s="141">
        <f t="shared" si="4"/>
        <v>3500</v>
      </c>
      <c r="O28" s="142">
        <f t="shared" si="10"/>
        <v>0</v>
      </c>
      <c r="P28" s="142">
        <f t="shared" si="5"/>
        <v>0</v>
      </c>
      <c r="Q28" s="142">
        <f t="shared" si="6"/>
        <v>0</v>
      </c>
      <c r="R28" s="143">
        <f t="shared" si="11"/>
        <v>0</v>
      </c>
      <c r="S28" s="144">
        <f t="shared" si="7"/>
        <v>0</v>
      </c>
      <c r="T28" s="144">
        <f t="shared" si="8"/>
        <v>0</v>
      </c>
      <c r="U28" s="128">
        <f t="shared" si="12"/>
        <v>0</v>
      </c>
      <c r="V28" s="47" t="s">
        <v>4</v>
      </c>
      <c r="W28" s="49">
        <v>2</v>
      </c>
      <c r="X28" s="320"/>
      <c r="Y28" s="345"/>
      <c r="AB28" s="104"/>
    </row>
    <row r="29" spans="2:28" s="62" customFormat="1" ht="12.75" customHeight="1" x14ac:dyDescent="0.2">
      <c r="B29" s="307"/>
      <c r="C29" s="310"/>
      <c r="D29" s="113" t="s">
        <v>141</v>
      </c>
      <c r="E29" s="5" t="s">
        <v>16</v>
      </c>
      <c r="F29" s="39">
        <v>270</v>
      </c>
      <c r="G29" s="20">
        <v>1</v>
      </c>
      <c r="H29" s="20">
        <v>0</v>
      </c>
      <c r="I29" s="140">
        <f t="shared" si="9"/>
        <v>270</v>
      </c>
      <c r="J29" s="140">
        <f t="shared" si="0"/>
        <v>0</v>
      </c>
      <c r="K29" s="140">
        <f t="shared" si="1"/>
        <v>540</v>
      </c>
      <c r="L29" s="141">
        <f t="shared" si="2"/>
        <v>0</v>
      </c>
      <c r="M29" s="141">
        <f t="shared" si="3"/>
        <v>0</v>
      </c>
      <c r="N29" s="141">
        <f t="shared" si="4"/>
        <v>0</v>
      </c>
      <c r="O29" s="142">
        <f t="shared" si="10"/>
        <v>0</v>
      </c>
      <c r="P29" s="142">
        <f t="shared" si="5"/>
        <v>0</v>
      </c>
      <c r="Q29" s="142">
        <f t="shared" si="6"/>
        <v>0</v>
      </c>
      <c r="R29" s="143">
        <f t="shared" si="11"/>
        <v>0</v>
      </c>
      <c r="S29" s="144">
        <f t="shared" si="7"/>
        <v>0</v>
      </c>
      <c r="T29" s="144">
        <f t="shared" si="8"/>
        <v>0</v>
      </c>
      <c r="U29" s="128">
        <f t="shared" si="12"/>
        <v>540</v>
      </c>
      <c r="V29" s="45" t="s">
        <v>15</v>
      </c>
      <c r="W29" s="21">
        <v>2</v>
      </c>
      <c r="X29" s="320"/>
      <c r="Y29" s="345"/>
      <c r="AB29" s="104"/>
    </row>
    <row r="30" spans="2:28" s="62" customFormat="1" ht="12.75" customHeight="1" x14ac:dyDescent="0.2">
      <c r="B30" s="307"/>
      <c r="C30" s="310"/>
      <c r="D30" s="50" t="s">
        <v>118</v>
      </c>
      <c r="E30" s="95" t="s">
        <v>16</v>
      </c>
      <c r="F30" s="39">
        <v>4950</v>
      </c>
      <c r="G30" s="20">
        <v>0</v>
      </c>
      <c r="H30" s="235">
        <v>1</v>
      </c>
      <c r="I30" s="140">
        <f t="shared" si="9"/>
        <v>0</v>
      </c>
      <c r="J30" s="140">
        <f t="shared" si="0"/>
        <v>0</v>
      </c>
      <c r="K30" s="140">
        <f t="shared" si="1"/>
        <v>0</v>
      </c>
      <c r="L30" s="141">
        <f t="shared" si="2"/>
        <v>4950</v>
      </c>
      <c r="M30" s="141">
        <f t="shared" si="3"/>
        <v>0</v>
      </c>
      <c r="N30" s="141">
        <f t="shared" si="4"/>
        <v>9900</v>
      </c>
      <c r="O30" s="142">
        <f t="shared" si="10"/>
        <v>0</v>
      </c>
      <c r="P30" s="142">
        <f t="shared" si="5"/>
        <v>0</v>
      </c>
      <c r="Q30" s="142">
        <f t="shared" si="6"/>
        <v>0</v>
      </c>
      <c r="R30" s="143">
        <f t="shared" si="11"/>
        <v>0</v>
      </c>
      <c r="S30" s="144">
        <f t="shared" si="7"/>
        <v>0</v>
      </c>
      <c r="T30" s="144">
        <f t="shared" si="8"/>
        <v>0</v>
      </c>
      <c r="U30" s="128">
        <f t="shared" si="12"/>
        <v>9900</v>
      </c>
      <c r="V30" s="45" t="s">
        <v>15</v>
      </c>
      <c r="W30" s="21">
        <v>2</v>
      </c>
      <c r="X30" s="320"/>
      <c r="Y30" s="345"/>
      <c r="AB30" s="104"/>
    </row>
    <row r="31" spans="2:28" s="62" customFormat="1" ht="12.75" customHeight="1" x14ac:dyDescent="0.2">
      <c r="B31" s="307"/>
      <c r="C31" s="310"/>
      <c r="D31" s="293" t="s">
        <v>119</v>
      </c>
      <c r="E31" s="46" t="s">
        <v>60</v>
      </c>
      <c r="F31" s="39">
        <v>840</v>
      </c>
      <c r="G31" s="20">
        <v>1</v>
      </c>
      <c r="H31" s="20">
        <v>0</v>
      </c>
      <c r="I31" s="140">
        <f t="shared" si="9"/>
        <v>840</v>
      </c>
      <c r="J31" s="140">
        <f t="shared" si="0"/>
        <v>0</v>
      </c>
      <c r="K31" s="140">
        <f t="shared" si="1"/>
        <v>1680</v>
      </c>
      <c r="L31" s="141">
        <f t="shared" si="2"/>
        <v>0</v>
      </c>
      <c r="M31" s="141">
        <f t="shared" si="3"/>
        <v>0</v>
      </c>
      <c r="N31" s="141">
        <f t="shared" si="4"/>
        <v>0</v>
      </c>
      <c r="O31" s="142">
        <f t="shared" si="10"/>
        <v>0</v>
      </c>
      <c r="P31" s="142">
        <f t="shared" si="5"/>
        <v>0</v>
      </c>
      <c r="Q31" s="142">
        <f t="shared" si="6"/>
        <v>0</v>
      </c>
      <c r="R31" s="143">
        <f t="shared" si="11"/>
        <v>0</v>
      </c>
      <c r="S31" s="144">
        <f t="shared" si="7"/>
        <v>0</v>
      </c>
      <c r="T31" s="144">
        <f t="shared" si="8"/>
        <v>0</v>
      </c>
      <c r="U31" s="128">
        <f t="shared" si="12"/>
        <v>1680</v>
      </c>
      <c r="V31" s="45" t="s">
        <v>15</v>
      </c>
      <c r="W31" s="99">
        <v>2</v>
      </c>
      <c r="X31" s="320"/>
      <c r="Y31" s="345"/>
      <c r="AB31" s="104"/>
    </row>
    <row r="32" spans="2:28" s="62" customFormat="1" ht="12.75" customHeight="1" x14ac:dyDescent="0.2">
      <c r="B32" s="307"/>
      <c r="C32" s="310"/>
      <c r="D32" s="288"/>
      <c r="E32" s="46" t="s">
        <v>59</v>
      </c>
      <c r="F32" s="39">
        <v>360</v>
      </c>
      <c r="G32" s="20">
        <v>1</v>
      </c>
      <c r="H32" s="20">
        <v>0</v>
      </c>
      <c r="I32" s="140">
        <f t="shared" si="9"/>
        <v>0</v>
      </c>
      <c r="J32" s="140">
        <f t="shared" si="0"/>
        <v>0</v>
      </c>
      <c r="K32" s="140">
        <f t="shared" si="1"/>
        <v>0</v>
      </c>
      <c r="L32" s="141">
        <f t="shared" si="2"/>
        <v>0</v>
      </c>
      <c r="M32" s="141">
        <f t="shared" si="3"/>
        <v>0</v>
      </c>
      <c r="N32" s="141">
        <f t="shared" si="4"/>
        <v>0</v>
      </c>
      <c r="O32" s="142">
        <f t="shared" si="10"/>
        <v>360</v>
      </c>
      <c r="P32" s="142">
        <f t="shared" si="5"/>
        <v>0</v>
      </c>
      <c r="Q32" s="142">
        <f t="shared" si="6"/>
        <v>720</v>
      </c>
      <c r="R32" s="143">
        <f t="shared" si="11"/>
        <v>0</v>
      </c>
      <c r="S32" s="144">
        <f t="shared" si="7"/>
        <v>0</v>
      </c>
      <c r="T32" s="144">
        <f t="shared" si="8"/>
        <v>0</v>
      </c>
      <c r="U32" s="128">
        <f t="shared" si="12"/>
        <v>720</v>
      </c>
      <c r="V32" s="45" t="s">
        <v>15</v>
      </c>
      <c r="W32" s="99">
        <v>2</v>
      </c>
      <c r="X32" s="320"/>
      <c r="Y32" s="345"/>
      <c r="AB32" s="104"/>
    </row>
    <row r="33" spans="2:28" s="62" customFormat="1" ht="12.75" customHeight="1" x14ac:dyDescent="0.2">
      <c r="B33" s="307"/>
      <c r="C33" s="310"/>
      <c r="D33" s="115" t="s">
        <v>144</v>
      </c>
      <c r="E33" s="5" t="s">
        <v>16</v>
      </c>
      <c r="F33" s="39">
        <v>1000</v>
      </c>
      <c r="G33" s="20">
        <v>1</v>
      </c>
      <c r="H33" s="20">
        <v>0</v>
      </c>
      <c r="I33" s="140">
        <f t="shared" si="9"/>
        <v>1000</v>
      </c>
      <c r="J33" s="140">
        <f t="shared" si="0"/>
        <v>0</v>
      </c>
      <c r="K33" s="140">
        <f t="shared" si="1"/>
        <v>2000</v>
      </c>
      <c r="L33" s="141">
        <f t="shared" si="2"/>
        <v>0</v>
      </c>
      <c r="M33" s="141">
        <f t="shared" si="3"/>
        <v>0</v>
      </c>
      <c r="N33" s="141">
        <f t="shared" si="4"/>
        <v>0</v>
      </c>
      <c r="O33" s="142">
        <f t="shared" si="10"/>
        <v>0</v>
      </c>
      <c r="P33" s="142">
        <f t="shared" si="5"/>
        <v>0</v>
      </c>
      <c r="Q33" s="142">
        <f t="shared" si="6"/>
        <v>0</v>
      </c>
      <c r="R33" s="143">
        <f t="shared" si="11"/>
        <v>0</v>
      </c>
      <c r="S33" s="144">
        <f t="shared" si="7"/>
        <v>0</v>
      </c>
      <c r="T33" s="144">
        <f t="shared" si="8"/>
        <v>0</v>
      </c>
      <c r="U33" s="128">
        <f t="shared" si="12"/>
        <v>0</v>
      </c>
      <c r="V33" s="45" t="s">
        <v>4</v>
      </c>
      <c r="W33" s="21">
        <v>2</v>
      </c>
      <c r="X33" s="320"/>
      <c r="Y33" s="345"/>
      <c r="AB33" s="104"/>
    </row>
    <row r="34" spans="2:28" s="62" customFormat="1" ht="12.75" customHeight="1" x14ac:dyDescent="0.2">
      <c r="B34" s="307"/>
      <c r="C34" s="310"/>
      <c r="D34" s="90" t="s">
        <v>82</v>
      </c>
      <c r="E34" s="5" t="s">
        <v>16</v>
      </c>
      <c r="F34" s="39">
        <v>1850</v>
      </c>
      <c r="G34" s="20">
        <v>1</v>
      </c>
      <c r="H34" s="20">
        <v>0</v>
      </c>
      <c r="I34" s="140">
        <f t="shared" si="9"/>
        <v>1850</v>
      </c>
      <c r="J34" s="140">
        <f t="shared" si="0"/>
        <v>0</v>
      </c>
      <c r="K34" s="140">
        <f t="shared" si="1"/>
        <v>3700</v>
      </c>
      <c r="L34" s="141">
        <f t="shared" si="2"/>
        <v>0</v>
      </c>
      <c r="M34" s="141">
        <f t="shared" si="3"/>
        <v>0</v>
      </c>
      <c r="N34" s="141">
        <f t="shared" si="4"/>
        <v>0</v>
      </c>
      <c r="O34" s="142">
        <f t="shared" si="10"/>
        <v>0</v>
      </c>
      <c r="P34" s="142">
        <f t="shared" si="5"/>
        <v>0</v>
      </c>
      <c r="Q34" s="142">
        <f t="shared" si="6"/>
        <v>0</v>
      </c>
      <c r="R34" s="143">
        <f t="shared" si="11"/>
        <v>0</v>
      </c>
      <c r="S34" s="144">
        <f t="shared" si="7"/>
        <v>0</v>
      </c>
      <c r="T34" s="144">
        <f t="shared" si="8"/>
        <v>0</v>
      </c>
      <c r="U34" s="128">
        <f t="shared" si="12"/>
        <v>3700</v>
      </c>
      <c r="V34" s="45" t="s">
        <v>15</v>
      </c>
      <c r="W34" s="21">
        <v>2</v>
      </c>
      <c r="X34" s="320"/>
      <c r="Y34" s="345"/>
      <c r="AB34" s="104"/>
    </row>
    <row r="35" spans="2:28" s="62" customFormat="1" ht="12.75" customHeight="1" x14ac:dyDescent="0.2">
      <c r="B35" s="307"/>
      <c r="C35" s="310"/>
      <c r="D35" s="90" t="s">
        <v>83</v>
      </c>
      <c r="E35" s="5" t="s">
        <v>16</v>
      </c>
      <c r="F35" s="39">
        <v>4000</v>
      </c>
      <c r="G35" s="20">
        <v>1</v>
      </c>
      <c r="H35" s="20">
        <v>0</v>
      </c>
      <c r="I35" s="140">
        <f t="shared" si="9"/>
        <v>4000</v>
      </c>
      <c r="J35" s="140">
        <f t="shared" si="0"/>
        <v>0</v>
      </c>
      <c r="K35" s="140">
        <f t="shared" si="1"/>
        <v>8000</v>
      </c>
      <c r="L35" s="141">
        <f t="shared" si="2"/>
        <v>0</v>
      </c>
      <c r="M35" s="141">
        <f t="shared" si="3"/>
        <v>0</v>
      </c>
      <c r="N35" s="141">
        <f t="shared" si="4"/>
        <v>0</v>
      </c>
      <c r="O35" s="142">
        <f t="shared" si="10"/>
        <v>0</v>
      </c>
      <c r="P35" s="142">
        <f t="shared" si="5"/>
        <v>0</v>
      </c>
      <c r="Q35" s="142">
        <f t="shared" si="6"/>
        <v>0</v>
      </c>
      <c r="R35" s="143">
        <f t="shared" si="11"/>
        <v>0</v>
      </c>
      <c r="S35" s="144">
        <f t="shared" si="7"/>
        <v>0</v>
      </c>
      <c r="T35" s="144">
        <f t="shared" si="8"/>
        <v>0</v>
      </c>
      <c r="U35" s="128">
        <f t="shared" si="12"/>
        <v>8000</v>
      </c>
      <c r="V35" s="45" t="s">
        <v>15</v>
      </c>
      <c r="W35" s="21">
        <v>2</v>
      </c>
      <c r="X35" s="320"/>
      <c r="Y35" s="345"/>
      <c r="AB35" s="104"/>
    </row>
    <row r="36" spans="2:28" s="62" customFormat="1" ht="12.75" customHeight="1" x14ac:dyDescent="0.2">
      <c r="B36" s="307"/>
      <c r="C36" s="310"/>
      <c r="D36" s="90" t="s">
        <v>93</v>
      </c>
      <c r="E36" s="5" t="s">
        <v>16</v>
      </c>
      <c r="F36" s="39">
        <v>1500</v>
      </c>
      <c r="G36" s="20">
        <v>1</v>
      </c>
      <c r="H36" s="20">
        <v>0</v>
      </c>
      <c r="I36" s="140">
        <f t="shared" si="9"/>
        <v>1500</v>
      </c>
      <c r="J36" s="140">
        <f t="shared" si="0"/>
        <v>0</v>
      </c>
      <c r="K36" s="140">
        <f t="shared" si="1"/>
        <v>3000</v>
      </c>
      <c r="L36" s="141">
        <f t="shared" si="2"/>
        <v>0</v>
      </c>
      <c r="M36" s="141">
        <f t="shared" si="3"/>
        <v>0</v>
      </c>
      <c r="N36" s="141">
        <f t="shared" si="4"/>
        <v>0</v>
      </c>
      <c r="O36" s="142">
        <f t="shared" si="10"/>
        <v>0</v>
      </c>
      <c r="P36" s="142">
        <f t="shared" si="5"/>
        <v>0</v>
      </c>
      <c r="Q36" s="142">
        <f t="shared" si="6"/>
        <v>0</v>
      </c>
      <c r="R36" s="143">
        <f t="shared" si="11"/>
        <v>0</v>
      </c>
      <c r="S36" s="144">
        <f t="shared" si="7"/>
        <v>0</v>
      </c>
      <c r="T36" s="144">
        <f t="shared" si="8"/>
        <v>0</v>
      </c>
      <c r="U36" s="128">
        <f t="shared" si="12"/>
        <v>3000</v>
      </c>
      <c r="V36" s="45" t="s">
        <v>15</v>
      </c>
      <c r="W36" s="21">
        <v>2</v>
      </c>
      <c r="X36" s="320"/>
      <c r="Y36" s="345"/>
      <c r="AB36" s="104"/>
    </row>
    <row r="37" spans="2:28" s="62" customFormat="1" ht="12.75" customHeight="1" x14ac:dyDescent="0.2">
      <c r="B37" s="307"/>
      <c r="C37" s="310"/>
      <c r="D37" s="293" t="s">
        <v>131</v>
      </c>
      <c r="E37" s="46" t="s">
        <v>61</v>
      </c>
      <c r="F37" s="9">
        <v>1350</v>
      </c>
      <c r="G37" s="20">
        <v>1</v>
      </c>
      <c r="H37" s="20">
        <v>0</v>
      </c>
      <c r="I37" s="140">
        <f t="shared" si="9"/>
        <v>1350</v>
      </c>
      <c r="J37" s="140">
        <f t="shared" si="0"/>
        <v>0</v>
      </c>
      <c r="K37" s="140">
        <f t="shared" si="1"/>
        <v>2700</v>
      </c>
      <c r="L37" s="141">
        <f t="shared" si="2"/>
        <v>0</v>
      </c>
      <c r="M37" s="141">
        <f t="shared" si="3"/>
        <v>0</v>
      </c>
      <c r="N37" s="141">
        <f t="shared" si="4"/>
        <v>0</v>
      </c>
      <c r="O37" s="142">
        <f t="shared" si="10"/>
        <v>0</v>
      </c>
      <c r="P37" s="142">
        <f t="shared" si="5"/>
        <v>0</v>
      </c>
      <c r="Q37" s="142">
        <f t="shared" si="6"/>
        <v>0</v>
      </c>
      <c r="R37" s="143">
        <f t="shared" si="11"/>
        <v>0</v>
      </c>
      <c r="S37" s="144">
        <f t="shared" si="7"/>
        <v>0</v>
      </c>
      <c r="T37" s="144">
        <f t="shared" si="8"/>
        <v>0</v>
      </c>
      <c r="U37" s="128">
        <f t="shared" si="12"/>
        <v>0</v>
      </c>
      <c r="V37" s="47" t="s">
        <v>4</v>
      </c>
      <c r="W37" s="99">
        <v>2</v>
      </c>
      <c r="X37" s="320"/>
      <c r="Y37" s="345"/>
      <c r="AB37" s="104"/>
    </row>
    <row r="38" spans="2:28" s="62" customFormat="1" ht="12.75" customHeight="1" x14ac:dyDescent="0.2">
      <c r="B38" s="307"/>
      <c r="C38" s="310"/>
      <c r="D38" s="288"/>
      <c r="E38" s="46" t="s">
        <v>62</v>
      </c>
      <c r="F38" s="63">
        <v>150</v>
      </c>
      <c r="G38" s="20">
        <v>1</v>
      </c>
      <c r="H38" s="20">
        <v>0</v>
      </c>
      <c r="I38" s="140">
        <f t="shared" si="9"/>
        <v>0</v>
      </c>
      <c r="J38" s="140">
        <f t="shared" si="0"/>
        <v>0</v>
      </c>
      <c r="K38" s="140">
        <f t="shared" si="1"/>
        <v>0</v>
      </c>
      <c r="L38" s="141">
        <f t="shared" si="2"/>
        <v>0</v>
      </c>
      <c r="M38" s="141">
        <f t="shared" si="3"/>
        <v>0</v>
      </c>
      <c r="N38" s="141">
        <f t="shared" si="4"/>
        <v>0</v>
      </c>
      <c r="O38" s="142">
        <f t="shared" si="10"/>
        <v>150</v>
      </c>
      <c r="P38" s="142">
        <f t="shared" si="5"/>
        <v>0</v>
      </c>
      <c r="Q38" s="142">
        <f t="shared" si="6"/>
        <v>300</v>
      </c>
      <c r="R38" s="143">
        <f t="shared" si="11"/>
        <v>0</v>
      </c>
      <c r="S38" s="144">
        <f t="shared" si="7"/>
        <v>0</v>
      </c>
      <c r="T38" s="144">
        <f t="shared" si="8"/>
        <v>0</v>
      </c>
      <c r="U38" s="128">
        <f t="shared" si="12"/>
        <v>0</v>
      </c>
      <c r="V38" s="109" t="s">
        <v>4</v>
      </c>
      <c r="W38" s="99">
        <v>2</v>
      </c>
      <c r="X38" s="320"/>
      <c r="Y38" s="345"/>
      <c r="AB38" s="104"/>
    </row>
    <row r="39" spans="2:28" s="62" customFormat="1" ht="12.75" customHeight="1" x14ac:dyDescent="0.2">
      <c r="B39" s="307"/>
      <c r="C39" s="310"/>
      <c r="D39" s="293" t="s">
        <v>132</v>
      </c>
      <c r="E39" s="46" t="s">
        <v>57</v>
      </c>
      <c r="F39" s="9">
        <v>256</v>
      </c>
      <c r="G39" s="20">
        <v>0</v>
      </c>
      <c r="H39" s="12">
        <v>1</v>
      </c>
      <c r="I39" s="140">
        <f t="shared" si="9"/>
        <v>0</v>
      </c>
      <c r="J39" s="140">
        <f t="shared" ref="J39:J73" si="25">IF(W39=1,I39*1,0)</f>
        <v>0</v>
      </c>
      <c r="K39" s="140">
        <f t="shared" ref="K39:K73" si="26">IF(W39=2,I39*2,0)</f>
        <v>0</v>
      </c>
      <c r="L39" s="141">
        <f t="shared" si="2"/>
        <v>256</v>
      </c>
      <c r="M39" s="141">
        <f t="shared" ref="M39:M73" si="27">IF(W39=1,L39*1,0)</f>
        <v>0</v>
      </c>
      <c r="N39" s="141">
        <f t="shared" ref="N39:N73" si="28">IF(W39=2,L39*2,0)</f>
        <v>512</v>
      </c>
      <c r="O39" s="142">
        <f t="shared" si="10"/>
        <v>0</v>
      </c>
      <c r="P39" s="142">
        <f t="shared" ref="P39:P73" si="29">IF(W39=1,O39*1,0)</f>
        <v>0</v>
      </c>
      <c r="Q39" s="142">
        <f t="shared" ref="Q39:Q73" si="30">IF(W39=2,O39*2,0)</f>
        <v>0</v>
      </c>
      <c r="R39" s="143">
        <f t="shared" si="11"/>
        <v>0</v>
      </c>
      <c r="S39" s="144">
        <f t="shared" ref="S39:S73" si="31">IF(W39=1,R39*1,0)</f>
        <v>0</v>
      </c>
      <c r="T39" s="144">
        <f t="shared" ref="T39:T73" si="32">IF(W39=2,R39*2,0)</f>
        <v>0</v>
      </c>
      <c r="U39" s="128">
        <f t="shared" si="12"/>
        <v>512</v>
      </c>
      <c r="V39" s="45" t="s">
        <v>15</v>
      </c>
      <c r="W39" s="99">
        <v>2</v>
      </c>
      <c r="X39" s="320"/>
      <c r="Y39" s="345"/>
      <c r="AB39" s="104"/>
    </row>
    <row r="40" spans="2:28" s="62" customFormat="1" ht="12.75" customHeight="1" x14ac:dyDescent="0.2">
      <c r="B40" s="307"/>
      <c r="C40" s="310"/>
      <c r="D40" s="288"/>
      <c r="E40" s="46" t="s">
        <v>58</v>
      </c>
      <c r="F40" s="63">
        <v>64</v>
      </c>
      <c r="G40" s="20">
        <v>0</v>
      </c>
      <c r="H40" s="12">
        <v>1</v>
      </c>
      <c r="I40" s="140">
        <f t="shared" si="9"/>
        <v>0</v>
      </c>
      <c r="J40" s="140">
        <f t="shared" si="25"/>
        <v>0</v>
      </c>
      <c r="K40" s="140">
        <f t="shared" si="26"/>
        <v>0</v>
      </c>
      <c r="L40" s="141">
        <f t="shared" si="2"/>
        <v>0</v>
      </c>
      <c r="M40" s="141">
        <f t="shared" si="27"/>
        <v>0</v>
      </c>
      <c r="N40" s="141">
        <f t="shared" si="28"/>
        <v>0</v>
      </c>
      <c r="O40" s="142">
        <f t="shared" si="10"/>
        <v>0</v>
      </c>
      <c r="P40" s="142">
        <f t="shared" si="29"/>
        <v>0</v>
      </c>
      <c r="Q40" s="142">
        <f t="shared" si="30"/>
        <v>0</v>
      </c>
      <c r="R40" s="143">
        <f t="shared" si="11"/>
        <v>64</v>
      </c>
      <c r="S40" s="144">
        <f t="shared" si="31"/>
        <v>0</v>
      </c>
      <c r="T40" s="144">
        <f t="shared" si="32"/>
        <v>128</v>
      </c>
      <c r="U40" s="128">
        <f t="shared" si="12"/>
        <v>128</v>
      </c>
      <c r="V40" s="45" t="s">
        <v>15</v>
      </c>
      <c r="W40" s="99">
        <v>2</v>
      </c>
      <c r="X40" s="320"/>
      <c r="Y40" s="345"/>
      <c r="AB40" s="104"/>
    </row>
    <row r="41" spans="2:28" s="62" customFormat="1" ht="12.75" customHeight="1" x14ac:dyDescent="0.2">
      <c r="B41" s="307"/>
      <c r="C41" s="310"/>
      <c r="D41" s="44" t="s">
        <v>150</v>
      </c>
      <c r="E41" s="5" t="s">
        <v>16</v>
      </c>
      <c r="F41" s="63">
        <v>1800</v>
      </c>
      <c r="G41" s="20">
        <v>0</v>
      </c>
      <c r="H41" s="20">
        <v>1</v>
      </c>
      <c r="I41" s="140">
        <f t="shared" si="9"/>
        <v>0</v>
      </c>
      <c r="J41" s="140">
        <f t="shared" si="25"/>
        <v>0</v>
      </c>
      <c r="K41" s="140">
        <f t="shared" si="26"/>
        <v>0</v>
      </c>
      <c r="L41" s="141">
        <f t="shared" si="2"/>
        <v>1800</v>
      </c>
      <c r="M41" s="141">
        <f t="shared" si="27"/>
        <v>0</v>
      </c>
      <c r="N41" s="141">
        <f t="shared" si="28"/>
        <v>3600</v>
      </c>
      <c r="O41" s="142">
        <f t="shared" si="10"/>
        <v>0</v>
      </c>
      <c r="P41" s="142">
        <f t="shared" si="29"/>
        <v>0</v>
      </c>
      <c r="Q41" s="142">
        <f t="shared" si="30"/>
        <v>0</v>
      </c>
      <c r="R41" s="143">
        <f t="shared" si="11"/>
        <v>0</v>
      </c>
      <c r="S41" s="144">
        <f t="shared" si="31"/>
        <v>0</v>
      </c>
      <c r="T41" s="144">
        <f t="shared" si="32"/>
        <v>0</v>
      </c>
      <c r="U41" s="128">
        <f t="shared" si="12"/>
        <v>3600</v>
      </c>
      <c r="V41" s="45" t="s">
        <v>15</v>
      </c>
      <c r="W41" s="21">
        <v>2</v>
      </c>
      <c r="X41" s="320"/>
      <c r="Y41" s="345"/>
      <c r="AB41" s="104"/>
    </row>
    <row r="42" spans="2:28" s="62" customFormat="1" ht="12.75" customHeight="1" x14ac:dyDescent="0.2">
      <c r="B42" s="307"/>
      <c r="C42" s="310"/>
      <c r="D42" s="90" t="s">
        <v>98</v>
      </c>
      <c r="E42" s="46" t="s">
        <v>16</v>
      </c>
      <c r="F42" s="53">
        <v>2700</v>
      </c>
      <c r="G42" s="22">
        <v>1</v>
      </c>
      <c r="H42" s="22">
        <v>0</v>
      </c>
      <c r="I42" s="140">
        <f t="shared" si="9"/>
        <v>2700</v>
      </c>
      <c r="J42" s="140">
        <f t="shared" si="25"/>
        <v>0</v>
      </c>
      <c r="K42" s="140">
        <f t="shared" si="26"/>
        <v>5400</v>
      </c>
      <c r="L42" s="141">
        <f t="shared" si="2"/>
        <v>0</v>
      </c>
      <c r="M42" s="141">
        <f t="shared" si="27"/>
        <v>0</v>
      </c>
      <c r="N42" s="141">
        <f t="shared" si="28"/>
        <v>0</v>
      </c>
      <c r="O42" s="142">
        <f t="shared" si="10"/>
        <v>0</v>
      </c>
      <c r="P42" s="142">
        <f t="shared" si="29"/>
        <v>0</v>
      </c>
      <c r="Q42" s="142">
        <f t="shared" si="30"/>
        <v>0</v>
      </c>
      <c r="R42" s="143">
        <f t="shared" si="11"/>
        <v>0</v>
      </c>
      <c r="S42" s="144">
        <f t="shared" si="31"/>
        <v>0</v>
      </c>
      <c r="T42" s="144">
        <f t="shared" si="32"/>
        <v>0</v>
      </c>
      <c r="U42" s="128">
        <f t="shared" si="12"/>
        <v>5400</v>
      </c>
      <c r="V42" s="45" t="s">
        <v>15</v>
      </c>
      <c r="W42" s="24">
        <v>2</v>
      </c>
      <c r="X42" s="320"/>
      <c r="Y42" s="345"/>
      <c r="AB42" s="104"/>
    </row>
    <row r="43" spans="2:28" s="62" customFormat="1" ht="12.75" customHeight="1" x14ac:dyDescent="0.2">
      <c r="B43" s="307"/>
      <c r="C43" s="310"/>
      <c r="D43" s="116" t="s">
        <v>145</v>
      </c>
      <c r="E43" s="46" t="s">
        <v>16</v>
      </c>
      <c r="F43" s="117">
        <v>1130</v>
      </c>
      <c r="G43" s="22">
        <v>1</v>
      </c>
      <c r="H43" s="22">
        <v>0</v>
      </c>
      <c r="I43" s="140">
        <f t="shared" si="9"/>
        <v>1130</v>
      </c>
      <c r="J43" s="140">
        <f t="shared" si="25"/>
        <v>0</v>
      </c>
      <c r="K43" s="140">
        <f t="shared" si="26"/>
        <v>2260</v>
      </c>
      <c r="L43" s="141">
        <f t="shared" si="2"/>
        <v>0</v>
      </c>
      <c r="M43" s="141">
        <f t="shared" si="27"/>
        <v>0</v>
      </c>
      <c r="N43" s="141">
        <f t="shared" si="28"/>
        <v>0</v>
      </c>
      <c r="O43" s="142">
        <f t="shared" si="10"/>
        <v>0</v>
      </c>
      <c r="P43" s="142">
        <f t="shared" si="29"/>
        <v>0</v>
      </c>
      <c r="Q43" s="142">
        <f t="shared" si="30"/>
        <v>0</v>
      </c>
      <c r="R43" s="143">
        <f t="shared" si="11"/>
        <v>0</v>
      </c>
      <c r="S43" s="144">
        <f t="shared" si="31"/>
        <v>0</v>
      </c>
      <c r="T43" s="144">
        <f t="shared" si="32"/>
        <v>0</v>
      </c>
      <c r="U43" s="128">
        <f t="shared" si="12"/>
        <v>2260</v>
      </c>
      <c r="V43" s="45" t="s">
        <v>15</v>
      </c>
      <c r="W43" s="24">
        <v>2</v>
      </c>
      <c r="X43" s="320"/>
      <c r="Y43" s="345"/>
      <c r="AB43" s="104"/>
    </row>
    <row r="44" spans="2:28" s="62" customFormat="1" ht="12.75" customHeight="1" x14ac:dyDescent="0.2">
      <c r="B44" s="307"/>
      <c r="C44" s="310"/>
      <c r="D44" s="116" t="s">
        <v>146</v>
      </c>
      <c r="E44" s="46" t="s">
        <v>16</v>
      </c>
      <c r="F44" s="117">
        <v>1200</v>
      </c>
      <c r="G44" s="22">
        <v>1</v>
      </c>
      <c r="H44" s="22">
        <v>0</v>
      </c>
      <c r="I44" s="140">
        <f t="shared" si="9"/>
        <v>1200</v>
      </c>
      <c r="J44" s="140">
        <f t="shared" si="25"/>
        <v>0</v>
      </c>
      <c r="K44" s="140">
        <f t="shared" si="26"/>
        <v>2400</v>
      </c>
      <c r="L44" s="141">
        <f t="shared" si="2"/>
        <v>0</v>
      </c>
      <c r="M44" s="141">
        <f t="shared" si="27"/>
        <v>0</v>
      </c>
      <c r="N44" s="141">
        <f t="shared" si="28"/>
        <v>0</v>
      </c>
      <c r="O44" s="142">
        <f t="shared" si="10"/>
        <v>0</v>
      </c>
      <c r="P44" s="142">
        <f t="shared" si="29"/>
        <v>0</v>
      </c>
      <c r="Q44" s="142">
        <f t="shared" si="30"/>
        <v>0</v>
      </c>
      <c r="R44" s="143">
        <f t="shared" si="11"/>
        <v>0</v>
      </c>
      <c r="S44" s="144">
        <f t="shared" si="31"/>
        <v>0</v>
      </c>
      <c r="T44" s="144">
        <f t="shared" si="32"/>
        <v>0</v>
      </c>
      <c r="U44" s="128">
        <f t="shared" si="12"/>
        <v>2400</v>
      </c>
      <c r="V44" s="45" t="s">
        <v>15</v>
      </c>
      <c r="W44" s="24">
        <v>2</v>
      </c>
      <c r="X44" s="320"/>
      <c r="Y44" s="345"/>
      <c r="AB44" s="104"/>
    </row>
    <row r="45" spans="2:28" s="62" customFormat="1" ht="12.75" customHeight="1" x14ac:dyDescent="0.2">
      <c r="B45" s="307"/>
      <c r="C45" s="310"/>
      <c r="D45" s="116" t="s">
        <v>147</v>
      </c>
      <c r="E45" s="46" t="s">
        <v>16</v>
      </c>
      <c r="F45" s="117">
        <v>4000</v>
      </c>
      <c r="G45" s="22">
        <v>0</v>
      </c>
      <c r="H45" s="22">
        <v>1</v>
      </c>
      <c r="I45" s="140">
        <f t="shared" si="9"/>
        <v>0</v>
      </c>
      <c r="J45" s="140">
        <f t="shared" si="25"/>
        <v>0</v>
      </c>
      <c r="K45" s="140">
        <f t="shared" si="26"/>
        <v>0</v>
      </c>
      <c r="L45" s="141">
        <f t="shared" si="2"/>
        <v>4000</v>
      </c>
      <c r="M45" s="141">
        <f t="shared" si="27"/>
        <v>0</v>
      </c>
      <c r="N45" s="141">
        <f t="shared" si="28"/>
        <v>8000</v>
      </c>
      <c r="O45" s="142">
        <f t="shared" si="10"/>
        <v>0</v>
      </c>
      <c r="P45" s="142">
        <f t="shared" si="29"/>
        <v>0</v>
      </c>
      <c r="Q45" s="142">
        <f t="shared" si="30"/>
        <v>0</v>
      </c>
      <c r="R45" s="143">
        <f t="shared" si="11"/>
        <v>0</v>
      </c>
      <c r="S45" s="144">
        <f t="shared" si="31"/>
        <v>0</v>
      </c>
      <c r="T45" s="144">
        <f t="shared" si="32"/>
        <v>0</v>
      </c>
      <c r="U45" s="128">
        <f t="shared" si="12"/>
        <v>8000</v>
      </c>
      <c r="V45" s="45" t="s">
        <v>15</v>
      </c>
      <c r="W45" s="24">
        <v>2</v>
      </c>
      <c r="X45" s="320"/>
      <c r="Y45" s="345"/>
      <c r="AB45" s="104"/>
    </row>
    <row r="46" spans="2:28" s="62" customFormat="1" ht="12.75" customHeight="1" x14ac:dyDescent="0.2">
      <c r="B46" s="307"/>
      <c r="C46" s="310"/>
      <c r="D46" s="293" t="s">
        <v>148</v>
      </c>
      <c r="E46" s="46" t="s">
        <v>60</v>
      </c>
      <c r="F46" s="117">
        <v>2415</v>
      </c>
      <c r="G46" s="20">
        <v>0</v>
      </c>
      <c r="H46" s="12">
        <v>1</v>
      </c>
      <c r="I46" s="140">
        <f t="shared" si="9"/>
        <v>0</v>
      </c>
      <c r="J46" s="140">
        <f t="shared" si="25"/>
        <v>0</v>
      </c>
      <c r="K46" s="140">
        <f t="shared" si="26"/>
        <v>0</v>
      </c>
      <c r="L46" s="141">
        <f t="shared" si="2"/>
        <v>2415</v>
      </c>
      <c r="M46" s="141">
        <f t="shared" si="27"/>
        <v>0</v>
      </c>
      <c r="N46" s="141">
        <f t="shared" si="28"/>
        <v>4830</v>
      </c>
      <c r="O46" s="142">
        <f t="shared" si="10"/>
        <v>0</v>
      </c>
      <c r="P46" s="142">
        <f t="shared" si="29"/>
        <v>0</v>
      </c>
      <c r="Q46" s="142">
        <f t="shared" si="30"/>
        <v>0</v>
      </c>
      <c r="R46" s="143">
        <f t="shared" si="11"/>
        <v>0</v>
      </c>
      <c r="S46" s="144">
        <f t="shared" si="31"/>
        <v>0</v>
      </c>
      <c r="T46" s="144">
        <f t="shared" si="32"/>
        <v>0</v>
      </c>
      <c r="U46" s="128">
        <f t="shared" si="12"/>
        <v>4830</v>
      </c>
      <c r="V46" s="45" t="s">
        <v>15</v>
      </c>
      <c r="W46" s="99">
        <v>2</v>
      </c>
      <c r="X46" s="320"/>
      <c r="Y46" s="345"/>
      <c r="AB46" s="104"/>
    </row>
    <row r="47" spans="2:28" s="62" customFormat="1" ht="12.75" customHeight="1" x14ac:dyDescent="0.2">
      <c r="B47" s="307"/>
      <c r="C47" s="310"/>
      <c r="D47" s="294"/>
      <c r="E47" s="46" t="s">
        <v>59</v>
      </c>
      <c r="F47" s="117">
        <v>1035</v>
      </c>
      <c r="G47" s="20">
        <v>0</v>
      </c>
      <c r="H47" s="12">
        <v>1</v>
      </c>
      <c r="I47" s="140">
        <f t="shared" si="9"/>
        <v>0</v>
      </c>
      <c r="J47" s="140">
        <f t="shared" si="25"/>
        <v>0</v>
      </c>
      <c r="K47" s="140">
        <f t="shared" si="26"/>
        <v>0</v>
      </c>
      <c r="L47" s="141">
        <f t="shared" si="2"/>
        <v>0</v>
      </c>
      <c r="M47" s="141">
        <f t="shared" si="27"/>
        <v>0</v>
      </c>
      <c r="N47" s="141">
        <f t="shared" si="28"/>
        <v>0</v>
      </c>
      <c r="O47" s="142">
        <f t="shared" si="10"/>
        <v>0</v>
      </c>
      <c r="P47" s="142">
        <f t="shared" si="29"/>
        <v>0</v>
      </c>
      <c r="Q47" s="142">
        <f t="shared" si="30"/>
        <v>0</v>
      </c>
      <c r="R47" s="143">
        <f t="shared" si="11"/>
        <v>1035</v>
      </c>
      <c r="S47" s="144">
        <f t="shared" si="31"/>
        <v>0</v>
      </c>
      <c r="T47" s="144">
        <f t="shared" si="32"/>
        <v>2070</v>
      </c>
      <c r="U47" s="128">
        <f t="shared" si="12"/>
        <v>2070</v>
      </c>
      <c r="V47" s="45" t="s">
        <v>15</v>
      </c>
      <c r="W47" s="99">
        <v>2</v>
      </c>
      <c r="X47" s="320"/>
      <c r="Y47" s="345"/>
      <c r="AB47" s="104"/>
    </row>
    <row r="48" spans="2:28" s="62" customFormat="1" ht="12.75" customHeight="1" x14ac:dyDescent="0.2">
      <c r="B48" s="307"/>
      <c r="C48" s="310"/>
      <c r="D48" s="112" t="s">
        <v>149</v>
      </c>
      <c r="E48" s="46" t="s">
        <v>16</v>
      </c>
      <c r="F48" s="53">
        <v>3000</v>
      </c>
      <c r="G48" s="22">
        <v>1</v>
      </c>
      <c r="H48" s="22">
        <v>0</v>
      </c>
      <c r="I48" s="140">
        <f t="shared" si="9"/>
        <v>3000</v>
      </c>
      <c r="J48" s="140">
        <f t="shared" si="25"/>
        <v>0</v>
      </c>
      <c r="K48" s="140">
        <f t="shared" si="26"/>
        <v>6000</v>
      </c>
      <c r="L48" s="141">
        <f t="shared" si="2"/>
        <v>0</v>
      </c>
      <c r="M48" s="141">
        <f t="shared" si="27"/>
        <v>0</v>
      </c>
      <c r="N48" s="141">
        <f t="shared" si="28"/>
        <v>0</v>
      </c>
      <c r="O48" s="142">
        <f t="shared" si="10"/>
        <v>0</v>
      </c>
      <c r="P48" s="142">
        <f t="shared" si="29"/>
        <v>0</v>
      </c>
      <c r="Q48" s="142">
        <f t="shared" si="30"/>
        <v>0</v>
      </c>
      <c r="R48" s="143">
        <f t="shared" si="11"/>
        <v>0</v>
      </c>
      <c r="S48" s="144">
        <f t="shared" si="31"/>
        <v>0</v>
      </c>
      <c r="T48" s="144">
        <f t="shared" si="32"/>
        <v>0</v>
      </c>
      <c r="U48" s="128">
        <f t="shared" si="12"/>
        <v>6000</v>
      </c>
      <c r="V48" s="45" t="s">
        <v>15</v>
      </c>
      <c r="W48" s="24">
        <v>2</v>
      </c>
      <c r="X48" s="320"/>
      <c r="Y48" s="345"/>
      <c r="AB48" s="104"/>
    </row>
    <row r="49" spans="2:28" s="62" customFormat="1" ht="12.75" customHeight="1" thickBot="1" x14ac:dyDescent="0.25">
      <c r="B49" s="308"/>
      <c r="C49" s="311"/>
      <c r="D49" s="15" t="s">
        <v>34</v>
      </c>
      <c r="E49" s="15" t="s">
        <v>16</v>
      </c>
      <c r="F49" s="35">
        <v>2880</v>
      </c>
      <c r="G49" s="16">
        <v>1</v>
      </c>
      <c r="H49" s="16">
        <v>0</v>
      </c>
      <c r="I49" s="148">
        <f t="shared" si="9"/>
        <v>2880</v>
      </c>
      <c r="J49" s="148">
        <f t="shared" si="25"/>
        <v>0</v>
      </c>
      <c r="K49" s="148">
        <f t="shared" si="26"/>
        <v>5760</v>
      </c>
      <c r="L49" s="149">
        <f t="shared" si="2"/>
        <v>0</v>
      </c>
      <c r="M49" s="149">
        <f t="shared" si="27"/>
        <v>0</v>
      </c>
      <c r="N49" s="149">
        <f t="shared" si="28"/>
        <v>0</v>
      </c>
      <c r="O49" s="150">
        <f t="shared" si="10"/>
        <v>0</v>
      </c>
      <c r="P49" s="150">
        <f t="shared" si="29"/>
        <v>0</v>
      </c>
      <c r="Q49" s="150">
        <f t="shared" si="30"/>
        <v>0</v>
      </c>
      <c r="R49" s="151">
        <f t="shared" si="11"/>
        <v>0</v>
      </c>
      <c r="S49" s="151">
        <f t="shared" si="31"/>
        <v>0</v>
      </c>
      <c r="T49" s="151">
        <f t="shared" si="32"/>
        <v>0</v>
      </c>
      <c r="U49" s="129">
        <f t="shared" si="12"/>
        <v>5760</v>
      </c>
      <c r="V49" s="79" t="s">
        <v>15</v>
      </c>
      <c r="W49" s="79">
        <v>2</v>
      </c>
      <c r="X49" s="321"/>
      <c r="Y49" s="345"/>
      <c r="AB49" s="103"/>
    </row>
    <row r="50" spans="2:28" s="62" customFormat="1" ht="12.75" customHeight="1" thickTop="1" x14ac:dyDescent="0.2">
      <c r="B50" s="334" t="s">
        <v>81</v>
      </c>
      <c r="C50" s="93"/>
      <c r="D50" s="7" t="s">
        <v>85</v>
      </c>
      <c r="E50" s="51" t="s">
        <v>16</v>
      </c>
      <c r="F50" s="34">
        <v>1500</v>
      </c>
      <c r="G50" s="14">
        <v>1</v>
      </c>
      <c r="H50" s="14">
        <v>0</v>
      </c>
      <c r="I50" s="145">
        <f t="shared" si="9"/>
        <v>1500</v>
      </c>
      <c r="J50" s="145">
        <f t="shared" si="25"/>
        <v>0</v>
      </c>
      <c r="K50" s="145">
        <f t="shared" si="26"/>
        <v>3000</v>
      </c>
      <c r="L50" s="146">
        <f t="shared" si="2"/>
        <v>0</v>
      </c>
      <c r="M50" s="146">
        <f t="shared" si="27"/>
        <v>0</v>
      </c>
      <c r="N50" s="146">
        <f t="shared" si="28"/>
        <v>0</v>
      </c>
      <c r="O50" s="147">
        <f t="shared" si="10"/>
        <v>0</v>
      </c>
      <c r="P50" s="147">
        <f t="shared" si="29"/>
        <v>0</v>
      </c>
      <c r="Q50" s="147">
        <f t="shared" si="30"/>
        <v>0</v>
      </c>
      <c r="R50" s="144">
        <f t="shared" si="11"/>
        <v>0</v>
      </c>
      <c r="S50" s="144">
        <f t="shared" si="31"/>
        <v>0</v>
      </c>
      <c r="T50" s="144">
        <f t="shared" si="32"/>
        <v>0</v>
      </c>
      <c r="U50" s="128">
        <f t="shared" si="12"/>
        <v>3000</v>
      </c>
      <c r="V50" s="108" t="s">
        <v>15</v>
      </c>
      <c r="W50" s="25">
        <v>2</v>
      </c>
      <c r="X50" s="312" t="s">
        <v>80</v>
      </c>
      <c r="Y50" s="345"/>
    </row>
    <row r="51" spans="2:28" s="62" customFormat="1" ht="12.75" customHeight="1" x14ac:dyDescent="0.2">
      <c r="B51" s="335"/>
      <c r="C51" s="89"/>
      <c r="D51" s="118" t="s">
        <v>152</v>
      </c>
      <c r="E51" s="11" t="s">
        <v>22</v>
      </c>
      <c r="F51" s="56">
        <v>7000</v>
      </c>
      <c r="G51" s="12">
        <v>0</v>
      </c>
      <c r="H51" s="12">
        <v>1</v>
      </c>
      <c r="I51" s="140">
        <f t="shared" si="9"/>
        <v>0</v>
      </c>
      <c r="J51" s="140">
        <f t="shared" si="25"/>
        <v>0</v>
      </c>
      <c r="K51" s="140">
        <f t="shared" si="26"/>
        <v>0</v>
      </c>
      <c r="L51" s="141">
        <f t="shared" si="2"/>
        <v>0</v>
      </c>
      <c r="M51" s="141">
        <f t="shared" si="27"/>
        <v>0</v>
      </c>
      <c r="N51" s="141">
        <f t="shared" si="28"/>
        <v>0</v>
      </c>
      <c r="O51" s="142">
        <f t="shared" si="10"/>
        <v>0</v>
      </c>
      <c r="P51" s="142">
        <f t="shared" si="29"/>
        <v>0</v>
      </c>
      <c r="Q51" s="142">
        <f t="shared" si="30"/>
        <v>0</v>
      </c>
      <c r="R51" s="143">
        <f t="shared" si="11"/>
        <v>7000</v>
      </c>
      <c r="S51" s="144">
        <f t="shared" si="31"/>
        <v>0</v>
      </c>
      <c r="T51" s="144">
        <f t="shared" si="32"/>
        <v>14000</v>
      </c>
      <c r="U51" s="128">
        <f t="shared" si="12"/>
        <v>14000</v>
      </c>
      <c r="V51" s="43" t="s">
        <v>15</v>
      </c>
      <c r="W51" s="119">
        <v>2</v>
      </c>
      <c r="X51" s="313"/>
      <c r="Y51" s="345"/>
    </row>
    <row r="52" spans="2:28" s="62" customFormat="1" ht="12.75" customHeight="1" x14ac:dyDescent="0.2">
      <c r="B52" s="336"/>
      <c r="C52" s="89"/>
      <c r="D52" s="90" t="s">
        <v>53</v>
      </c>
      <c r="E52" s="19" t="s">
        <v>16</v>
      </c>
      <c r="F52" s="32">
        <v>4000</v>
      </c>
      <c r="G52" s="12">
        <v>1</v>
      </c>
      <c r="H52" s="12">
        <v>0</v>
      </c>
      <c r="I52" s="140">
        <f t="shared" si="9"/>
        <v>4000</v>
      </c>
      <c r="J52" s="140">
        <f t="shared" si="25"/>
        <v>0</v>
      </c>
      <c r="K52" s="140">
        <f t="shared" si="26"/>
        <v>8000</v>
      </c>
      <c r="L52" s="141">
        <f t="shared" si="2"/>
        <v>0</v>
      </c>
      <c r="M52" s="141">
        <f t="shared" si="27"/>
        <v>0</v>
      </c>
      <c r="N52" s="141">
        <f t="shared" si="28"/>
        <v>0</v>
      </c>
      <c r="O52" s="142">
        <f t="shared" si="10"/>
        <v>0</v>
      </c>
      <c r="P52" s="142">
        <f t="shared" si="29"/>
        <v>0</v>
      </c>
      <c r="Q52" s="142">
        <f t="shared" si="30"/>
        <v>0</v>
      </c>
      <c r="R52" s="143">
        <f t="shared" si="11"/>
        <v>0</v>
      </c>
      <c r="S52" s="144">
        <f t="shared" si="31"/>
        <v>0</v>
      </c>
      <c r="T52" s="144">
        <f t="shared" si="32"/>
        <v>0</v>
      </c>
      <c r="U52" s="128">
        <f t="shared" si="12"/>
        <v>8000</v>
      </c>
      <c r="V52" s="47" t="s">
        <v>15</v>
      </c>
      <c r="W52" s="26">
        <v>2</v>
      </c>
      <c r="X52" s="314"/>
      <c r="Y52" s="345"/>
    </row>
    <row r="53" spans="2:28" s="62" customFormat="1" ht="12.75" customHeight="1" x14ac:dyDescent="0.2">
      <c r="B53" s="336"/>
      <c r="C53" s="89"/>
      <c r="D53" s="318" t="s">
        <v>43</v>
      </c>
      <c r="E53" s="12" t="s">
        <v>63</v>
      </c>
      <c r="F53" s="32">
        <v>2125</v>
      </c>
      <c r="G53" s="12">
        <v>0</v>
      </c>
      <c r="H53" s="12">
        <v>1</v>
      </c>
      <c r="I53" s="140">
        <f t="shared" si="9"/>
        <v>0</v>
      </c>
      <c r="J53" s="140">
        <f t="shared" si="25"/>
        <v>0</v>
      </c>
      <c r="K53" s="140">
        <f t="shared" si="26"/>
        <v>0</v>
      </c>
      <c r="L53" s="141">
        <f t="shared" si="2"/>
        <v>2125</v>
      </c>
      <c r="M53" s="141">
        <f t="shared" si="27"/>
        <v>0</v>
      </c>
      <c r="N53" s="141">
        <f t="shared" si="28"/>
        <v>4250</v>
      </c>
      <c r="O53" s="142">
        <f t="shared" si="10"/>
        <v>0</v>
      </c>
      <c r="P53" s="142">
        <f t="shared" si="29"/>
        <v>0</v>
      </c>
      <c r="Q53" s="142">
        <f t="shared" si="30"/>
        <v>0</v>
      </c>
      <c r="R53" s="143">
        <f t="shared" si="11"/>
        <v>0</v>
      </c>
      <c r="S53" s="144">
        <f t="shared" si="31"/>
        <v>0</v>
      </c>
      <c r="T53" s="144">
        <f t="shared" si="32"/>
        <v>0</v>
      </c>
      <c r="U53" s="128">
        <f t="shared" si="12"/>
        <v>4250</v>
      </c>
      <c r="V53" s="45" t="s">
        <v>15</v>
      </c>
      <c r="W53" s="99">
        <v>2</v>
      </c>
      <c r="X53" s="314"/>
      <c r="Y53" s="345"/>
    </row>
    <row r="54" spans="2:28" s="62" customFormat="1" ht="12.75" customHeight="1" x14ac:dyDescent="0.2">
      <c r="B54" s="336"/>
      <c r="C54" s="89"/>
      <c r="D54" s="318"/>
      <c r="E54" s="12" t="s">
        <v>64</v>
      </c>
      <c r="F54" s="32">
        <v>2125</v>
      </c>
      <c r="G54" s="12">
        <v>0</v>
      </c>
      <c r="H54" s="12">
        <v>1</v>
      </c>
      <c r="I54" s="140">
        <f t="shared" si="9"/>
        <v>0</v>
      </c>
      <c r="J54" s="140">
        <f t="shared" si="25"/>
        <v>0</v>
      </c>
      <c r="K54" s="140">
        <f t="shared" si="26"/>
        <v>0</v>
      </c>
      <c r="L54" s="141">
        <f t="shared" si="2"/>
        <v>0</v>
      </c>
      <c r="M54" s="141">
        <f t="shared" si="27"/>
        <v>0</v>
      </c>
      <c r="N54" s="141">
        <f t="shared" si="28"/>
        <v>0</v>
      </c>
      <c r="O54" s="142">
        <f t="shared" si="10"/>
        <v>0</v>
      </c>
      <c r="P54" s="142">
        <f t="shared" si="29"/>
        <v>0</v>
      </c>
      <c r="Q54" s="142">
        <f t="shared" si="30"/>
        <v>0</v>
      </c>
      <c r="R54" s="143">
        <f t="shared" si="11"/>
        <v>2125</v>
      </c>
      <c r="S54" s="144">
        <f t="shared" si="31"/>
        <v>0</v>
      </c>
      <c r="T54" s="144">
        <f t="shared" si="32"/>
        <v>4250</v>
      </c>
      <c r="U54" s="128">
        <f t="shared" si="12"/>
        <v>4250</v>
      </c>
      <c r="V54" s="45" t="s">
        <v>15</v>
      </c>
      <c r="W54" s="99">
        <v>2</v>
      </c>
      <c r="X54" s="314"/>
      <c r="Y54" s="345"/>
    </row>
    <row r="55" spans="2:28" s="62" customFormat="1" ht="12.75" customHeight="1" x14ac:dyDescent="0.2">
      <c r="B55" s="336"/>
      <c r="C55" s="89"/>
      <c r="D55" s="88" t="s">
        <v>51</v>
      </c>
      <c r="E55" s="19" t="s">
        <v>16</v>
      </c>
      <c r="F55" s="32">
        <v>3000</v>
      </c>
      <c r="G55" s="12">
        <v>0</v>
      </c>
      <c r="H55" s="12">
        <v>1</v>
      </c>
      <c r="I55" s="140">
        <f t="shared" si="9"/>
        <v>0</v>
      </c>
      <c r="J55" s="140">
        <f t="shared" si="25"/>
        <v>0</v>
      </c>
      <c r="K55" s="140">
        <f t="shared" si="26"/>
        <v>0</v>
      </c>
      <c r="L55" s="141">
        <f t="shared" si="2"/>
        <v>3000</v>
      </c>
      <c r="M55" s="141">
        <f t="shared" si="27"/>
        <v>0</v>
      </c>
      <c r="N55" s="141">
        <f t="shared" si="28"/>
        <v>6000</v>
      </c>
      <c r="O55" s="142">
        <f t="shared" si="10"/>
        <v>0</v>
      </c>
      <c r="P55" s="142">
        <f t="shared" si="29"/>
        <v>0</v>
      </c>
      <c r="Q55" s="142">
        <f t="shared" si="30"/>
        <v>0</v>
      </c>
      <c r="R55" s="143">
        <f t="shared" si="11"/>
        <v>0</v>
      </c>
      <c r="S55" s="144">
        <f t="shared" si="31"/>
        <v>0</v>
      </c>
      <c r="T55" s="144">
        <f t="shared" si="32"/>
        <v>0</v>
      </c>
      <c r="U55" s="128">
        <f t="shared" si="12"/>
        <v>6000</v>
      </c>
      <c r="V55" s="47" t="s">
        <v>15</v>
      </c>
      <c r="W55" s="26">
        <v>2</v>
      </c>
      <c r="X55" s="314"/>
      <c r="Y55" s="345"/>
    </row>
    <row r="56" spans="2:28" s="62" customFormat="1" ht="12.75" customHeight="1" x14ac:dyDescent="0.2">
      <c r="B56" s="336"/>
      <c r="C56" s="89"/>
      <c r="D56" s="88" t="s">
        <v>36</v>
      </c>
      <c r="E56" s="19" t="s">
        <v>16</v>
      </c>
      <c r="F56" s="32">
        <v>840</v>
      </c>
      <c r="G56" s="12">
        <v>1</v>
      </c>
      <c r="H56" s="12">
        <v>0</v>
      </c>
      <c r="I56" s="140">
        <f t="shared" si="9"/>
        <v>840</v>
      </c>
      <c r="J56" s="140">
        <f t="shared" si="25"/>
        <v>0</v>
      </c>
      <c r="K56" s="140">
        <f t="shared" si="26"/>
        <v>1680</v>
      </c>
      <c r="L56" s="141">
        <f t="shared" si="2"/>
        <v>0</v>
      </c>
      <c r="M56" s="141">
        <f t="shared" si="27"/>
        <v>0</v>
      </c>
      <c r="N56" s="141">
        <f t="shared" si="28"/>
        <v>0</v>
      </c>
      <c r="O56" s="142">
        <f t="shared" si="10"/>
        <v>0</v>
      </c>
      <c r="P56" s="142">
        <f t="shared" si="29"/>
        <v>0</v>
      </c>
      <c r="Q56" s="142">
        <f t="shared" si="30"/>
        <v>0</v>
      </c>
      <c r="R56" s="143">
        <f t="shared" si="11"/>
        <v>0</v>
      </c>
      <c r="S56" s="144">
        <f t="shared" si="31"/>
        <v>0</v>
      </c>
      <c r="T56" s="144">
        <f t="shared" si="32"/>
        <v>0</v>
      </c>
      <c r="U56" s="128">
        <f t="shared" si="12"/>
        <v>1680</v>
      </c>
      <c r="V56" s="47" t="s">
        <v>15</v>
      </c>
      <c r="W56" s="26">
        <v>2</v>
      </c>
      <c r="X56" s="314"/>
      <c r="Y56" s="345"/>
    </row>
    <row r="57" spans="2:28" s="62" customFormat="1" ht="12.75" customHeight="1" x14ac:dyDescent="0.2">
      <c r="B57" s="336"/>
      <c r="C57" s="89"/>
      <c r="D57" s="90" t="s">
        <v>28</v>
      </c>
      <c r="E57" s="19" t="s">
        <v>16</v>
      </c>
      <c r="F57" s="32">
        <v>960</v>
      </c>
      <c r="G57" s="12">
        <v>0</v>
      </c>
      <c r="H57" s="12">
        <v>1</v>
      </c>
      <c r="I57" s="140">
        <f t="shared" si="9"/>
        <v>0</v>
      </c>
      <c r="J57" s="140">
        <f t="shared" si="25"/>
        <v>0</v>
      </c>
      <c r="K57" s="140">
        <f t="shared" si="26"/>
        <v>0</v>
      </c>
      <c r="L57" s="141">
        <f t="shared" si="2"/>
        <v>960</v>
      </c>
      <c r="M57" s="141">
        <f t="shared" si="27"/>
        <v>0</v>
      </c>
      <c r="N57" s="141">
        <f t="shared" si="28"/>
        <v>1920</v>
      </c>
      <c r="O57" s="142">
        <f t="shared" si="10"/>
        <v>0</v>
      </c>
      <c r="P57" s="142">
        <f t="shared" si="29"/>
        <v>0</v>
      </c>
      <c r="Q57" s="142">
        <f t="shared" si="30"/>
        <v>0</v>
      </c>
      <c r="R57" s="143">
        <f t="shared" si="11"/>
        <v>0</v>
      </c>
      <c r="S57" s="144">
        <f t="shared" si="31"/>
        <v>0</v>
      </c>
      <c r="T57" s="144">
        <f t="shared" si="32"/>
        <v>0</v>
      </c>
      <c r="U57" s="128">
        <f t="shared" si="12"/>
        <v>1920</v>
      </c>
      <c r="V57" s="47" t="s">
        <v>15</v>
      </c>
      <c r="W57" s="26">
        <v>2</v>
      </c>
      <c r="X57" s="314"/>
      <c r="Y57" s="345"/>
    </row>
    <row r="58" spans="2:28" s="62" customFormat="1" ht="12.75" customHeight="1" x14ac:dyDescent="0.2">
      <c r="B58" s="336"/>
      <c r="C58" s="89"/>
      <c r="D58" s="293" t="s">
        <v>160</v>
      </c>
      <c r="E58" s="19" t="s">
        <v>60</v>
      </c>
      <c r="F58" s="162">
        <v>4900</v>
      </c>
      <c r="G58" s="12">
        <v>0</v>
      </c>
      <c r="H58" s="12">
        <v>1</v>
      </c>
      <c r="I58" s="140">
        <f t="shared" si="9"/>
        <v>0</v>
      </c>
      <c r="J58" s="140">
        <f t="shared" si="25"/>
        <v>0</v>
      </c>
      <c r="K58" s="140">
        <f t="shared" si="26"/>
        <v>0</v>
      </c>
      <c r="L58" s="141">
        <f t="shared" si="2"/>
        <v>4900</v>
      </c>
      <c r="M58" s="141">
        <f t="shared" si="27"/>
        <v>0</v>
      </c>
      <c r="N58" s="141">
        <f t="shared" si="28"/>
        <v>9800</v>
      </c>
      <c r="O58" s="142">
        <f t="shared" si="10"/>
        <v>0</v>
      </c>
      <c r="P58" s="142">
        <f t="shared" si="29"/>
        <v>0</v>
      </c>
      <c r="Q58" s="142">
        <f t="shared" si="30"/>
        <v>0</v>
      </c>
      <c r="R58" s="143">
        <f t="shared" si="11"/>
        <v>0</v>
      </c>
      <c r="S58" s="144">
        <f t="shared" si="31"/>
        <v>0</v>
      </c>
      <c r="T58" s="144">
        <f t="shared" si="32"/>
        <v>0</v>
      </c>
      <c r="U58" s="128">
        <f t="shared" si="12"/>
        <v>0</v>
      </c>
      <c r="V58" s="47" t="s">
        <v>4</v>
      </c>
      <c r="W58" s="99">
        <v>2</v>
      </c>
      <c r="X58" s="314"/>
      <c r="Y58" s="345"/>
    </row>
    <row r="59" spans="2:28" s="62" customFormat="1" ht="12.75" customHeight="1" x14ac:dyDescent="0.2">
      <c r="B59" s="336"/>
      <c r="C59" s="89"/>
      <c r="D59" s="294"/>
      <c r="E59" s="19" t="s">
        <v>59</v>
      </c>
      <c r="F59" s="162">
        <v>2100</v>
      </c>
      <c r="G59" s="12">
        <v>0</v>
      </c>
      <c r="H59" s="12">
        <v>1</v>
      </c>
      <c r="I59" s="140">
        <f t="shared" si="9"/>
        <v>0</v>
      </c>
      <c r="J59" s="140">
        <f t="shared" si="25"/>
        <v>0</v>
      </c>
      <c r="K59" s="140">
        <f t="shared" si="26"/>
        <v>0</v>
      </c>
      <c r="L59" s="141">
        <f t="shared" si="2"/>
        <v>0</v>
      </c>
      <c r="M59" s="141">
        <f t="shared" si="27"/>
        <v>0</v>
      </c>
      <c r="N59" s="141">
        <f t="shared" si="28"/>
        <v>0</v>
      </c>
      <c r="O59" s="142">
        <f t="shared" si="10"/>
        <v>0</v>
      </c>
      <c r="P59" s="142">
        <f t="shared" si="29"/>
        <v>0</v>
      </c>
      <c r="Q59" s="142">
        <f t="shared" si="30"/>
        <v>0</v>
      </c>
      <c r="R59" s="143">
        <f t="shared" si="11"/>
        <v>2100</v>
      </c>
      <c r="S59" s="144">
        <f t="shared" si="31"/>
        <v>0</v>
      </c>
      <c r="T59" s="144">
        <f t="shared" si="32"/>
        <v>4200</v>
      </c>
      <c r="U59" s="128">
        <f t="shared" si="12"/>
        <v>0</v>
      </c>
      <c r="V59" s="47" t="s">
        <v>4</v>
      </c>
      <c r="W59" s="99">
        <v>2</v>
      </c>
      <c r="X59" s="314"/>
      <c r="Y59" s="345"/>
    </row>
    <row r="60" spans="2:28" s="62" customFormat="1" ht="12.75" customHeight="1" x14ac:dyDescent="0.2">
      <c r="B60" s="336"/>
      <c r="C60" s="89"/>
      <c r="D60" s="8" t="s">
        <v>161</v>
      </c>
      <c r="E60" s="19" t="s">
        <v>16</v>
      </c>
      <c r="F60" s="162">
        <v>6500</v>
      </c>
      <c r="G60" s="12">
        <v>1</v>
      </c>
      <c r="H60" s="12">
        <v>0</v>
      </c>
      <c r="I60" s="140">
        <f t="shared" si="9"/>
        <v>6500</v>
      </c>
      <c r="J60" s="140">
        <f t="shared" si="25"/>
        <v>0</v>
      </c>
      <c r="K60" s="140">
        <f t="shared" si="26"/>
        <v>13000</v>
      </c>
      <c r="L60" s="141">
        <f t="shared" si="2"/>
        <v>0</v>
      </c>
      <c r="M60" s="141">
        <f t="shared" si="27"/>
        <v>0</v>
      </c>
      <c r="N60" s="141">
        <f t="shared" si="28"/>
        <v>0</v>
      </c>
      <c r="O60" s="142">
        <f t="shared" si="10"/>
        <v>0</v>
      </c>
      <c r="P60" s="142">
        <f t="shared" si="29"/>
        <v>0</v>
      </c>
      <c r="Q60" s="142">
        <f t="shared" si="30"/>
        <v>0</v>
      </c>
      <c r="R60" s="143">
        <f t="shared" si="11"/>
        <v>0</v>
      </c>
      <c r="S60" s="144">
        <f t="shared" si="31"/>
        <v>0</v>
      </c>
      <c r="T60" s="144">
        <f t="shared" si="32"/>
        <v>0</v>
      </c>
      <c r="U60" s="128">
        <f t="shared" si="12"/>
        <v>13000</v>
      </c>
      <c r="V60" s="47" t="s">
        <v>15</v>
      </c>
      <c r="W60" s="26">
        <v>2</v>
      </c>
      <c r="X60" s="314"/>
      <c r="Y60" s="345"/>
    </row>
    <row r="61" spans="2:28" s="62" customFormat="1" ht="12.75" customHeight="1" x14ac:dyDescent="0.2">
      <c r="B61" s="336"/>
      <c r="C61" s="64"/>
      <c r="D61" s="91" t="s">
        <v>29</v>
      </c>
      <c r="E61" s="19" t="s">
        <v>16</v>
      </c>
      <c r="F61" s="32">
        <v>1320</v>
      </c>
      <c r="G61" s="12">
        <v>0</v>
      </c>
      <c r="H61" s="12">
        <v>1</v>
      </c>
      <c r="I61" s="140">
        <f t="shared" si="9"/>
        <v>0</v>
      </c>
      <c r="J61" s="140">
        <f t="shared" si="25"/>
        <v>0</v>
      </c>
      <c r="K61" s="140">
        <f t="shared" si="26"/>
        <v>0</v>
      </c>
      <c r="L61" s="141">
        <f t="shared" si="2"/>
        <v>1320</v>
      </c>
      <c r="M61" s="141">
        <f t="shared" si="27"/>
        <v>0</v>
      </c>
      <c r="N61" s="141">
        <f t="shared" si="28"/>
        <v>2640</v>
      </c>
      <c r="O61" s="142">
        <f t="shared" si="10"/>
        <v>0</v>
      </c>
      <c r="P61" s="142">
        <f t="shared" si="29"/>
        <v>0</v>
      </c>
      <c r="Q61" s="142">
        <f t="shared" si="30"/>
        <v>0</v>
      </c>
      <c r="R61" s="143">
        <f t="shared" si="11"/>
        <v>0</v>
      </c>
      <c r="S61" s="144">
        <f t="shared" si="31"/>
        <v>0</v>
      </c>
      <c r="T61" s="144">
        <f t="shared" si="32"/>
        <v>0</v>
      </c>
      <c r="U61" s="128">
        <f t="shared" si="12"/>
        <v>2640</v>
      </c>
      <c r="V61" s="47" t="s">
        <v>15</v>
      </c>
      <c r="W61" s="26">
        <v>2</v>
      </c>
      <c r="X61" s="314"/>
      <c r="Y61" s="345"/>
    </row>
    <row r="62" spans="2:28" s="62" customFormat="1" ht="12.75" customHeight="1" x14ac:dyDescent="0.2">
      <c r="B62" s="336"/>
      <c r="C62" s="200"/>
      <c r="D62" s="232" t="s">
        <v>176</v>
      </c>
      <c r="E62" s="231" t="s">
        <v>16</v>
      </c>
      <c r="F62" s="230">
        <v>3660</v>
      </c>
      <c r="G62" s="12">
        <v>0</v>
      </c>
      <c r="H62" s="12">
        <v>1</v>
      </c>
      <c r="I62" s="140">
        <f t="shared" si="9"/>
        <v>0</v>
      </c>
      <c r="J62" s="140">
        <f t="shared" si="25"/>
        <v>0</v>
      </c>
      <c r="K62" s="140">
        <f t="shared" si="26"/>
        <v>0</v>
      </c>
      <c r="L62" s="141">
        <f t="shared" si="2"/>
        <v>3660</v>
      </c>
      <c r="M62" s="141">
        <f t="shared" si="27"/>
        <v>0</v>
      </c>
      <c r="N62" s="141">
        <f t="shared" si="28"/>
        <v>7320</v>
      </c>
      <c r="O62" s="142">
        <f t="shared" si="10"/>
        <v>0</v>
      </c>
      <c r="P62" s="142">
        <f t="shared" si="29"/>
        <v>0</v>
      </c>
      <c r="Q62" s="142">
        <f t="shared" si="30"/>
        <v>0</v>
      </c>
      <c r="R62" s="143">
        <f t="shared" si="11"/>
        <v>0</v>
      </c>
      <c r="S62" s="144">
        <f t="shared" si="31"/>
        <v>0</v>
      </c>
      <c r="T62" s="144">
        <f t="shared" si="32"/>
        <v>0</v>
      </c>
      <c r="U62" s="128">
        <f t="shared" si="12"/>
        <v>0</v>
      </c>
      <c r="V62" s="244" t="s">
        <v>4</v>
      </c>
      <c r="W62" s="245">
        <v>2</v>
      </c>
      <c r="X62" s="314"/>
      <c r="Y62" s="345"/>
    </row>
    <row r="63" spans="2:28" s="222" customFormat="1" ht="12.75" customHeight="1" x14ac:dyDescent="0.2">
      <c r="B63" s="336"/>
      <c r="C63" s="223"/>
      <c r="D63" s="324" t="s">
        <v>177</v>
      </c>
      <c r="E63" s="234" t="s">
        <v>178</v>
      </c>
      <c r="F63" s="233">
        <v>2940</v>
      </c>
      <c r="G63" s="221">
        <v>0</v>
      </c>
      <c r="H63" s="221">
        <v>1</v>
      </c>
      <c r="I63" s="225">
        <f t="shared" si="9"/>
        <v>0</v>
      </c>
      <c r="J63" s="225">
        <f t="shared" si="25"/>
        <v>0</v>
      </c>
      <c r="K63" s="225">
        <f t="shared" si="26"/>
        <v>0</v>
      </c>
      <c r="L63" s="226">
        <f t="shared" si="2"/>
        <v>2940</v>
      </c>
      <c r="M63" s="226">
        <f t="shared" si="27"/>
        <v>0</v>
      </c>
      <c r="N63" s="226">
        <f t="shared" si="28"/>
        <v>5880</v>
      </c>
      <c r="O63" s="227">
        <f t="shared" si="10"/>
        <v>0</v>
      </c>
      <c r="P63" s="227">
        <f t="shared" si="29"/>
        <v>0</v>
      </c>
      <c r="Q63" s="227">
        <f t="shared" si="30"/>
        <v>0</v>
      </c>
      <c r="R63" s="228">
        <f t="shared" si="11"/>
        <v>0</v>
      </c>
      <c r="S63" s="229">
        <f t="shared" si="31"/>
        <v>0</v>
      </c>
      <c r="T63" s="229">
        <f t="shared" si="32"/>
        <v>0</v>
      </c>
      <c r="U63" s="224">
        <f t="shared" si="12"/>
        <v>5880</v>
      </c>
      <c r="V63" s="244" t="s">
        <v>15</v>
      </c>
      <c r="W63" s="245">
        <v>2</v>
      </c>
      <c r="X63" s="314"/>
      <c r="Y63" s="345"/>
    </row>
    <row r="64" spans="2:28" s="62" customFormat="1" ht="12.75" customHeight="1" x14ac:dyDescent="0.2">
      <c r="B64" s="336"/>
      <c r="C64" s="200"/>
      <c r="D64" s="325"/>
      <c r="E64" s="234" t="s">
        <v>73</v>
      </c>
      <c r="F64" s="233">
        <v>1680</v>
      </c>
      <c r="G64" s="12">
        <v>0</v>
      </c>
      <c r="H64" s="12">
        <v>1</v>
      </c>
      <c r="I64" s="140">
        <f t="shared" si="9"/>
        <v>0</v>
      </c>
      <c r="J64" s="140">
        <f t="shared" si="25"/>
        <v>0</v>
      </c>
      <c r="K64" s="140">
        <f t="shared" si="26"/>
        <v>0</v>
      </c>
      <c r="L64" s="141">
        <f t="shared" si="2"/>
        <v>0</v>
      </c>
      <c r="M64" s="141">
        <f t="shared" si="27"/>
        <v>0</v>
      </c>
      <c r="N64" s="141">
        <f t="shared" si="28"/>
        <v>0</v>
      </c>
      <c r="O64" s="142">
        <f t="shared" si="10"/>
        <v>0</v>
      </c>
      <c r="P64" s="142">
        <f t="shared" si="29"/>
        <v>0</v>
      </c>
      <c r="Q64" s="142">
        <f t="shared" si="30"/>
        <v>0</v>
      </c>
      <c r="R64" s="143">
        <f t="shared" si="11"/>
        <v>1680</v>
      </c>
      <c r="S64" s="144">
        <f t="shared" si="31"/>
        <v>0</v>
      </c>
      <c r="T64" s="144">
        <f t="shared" si="32"/>
        <v>3360</v>
      </c>
      <c r="U64" s="128">
        <f t="shared" si="12"/>
        <v>3360</v>
      </c>
      <c r="V64" s="244" t="s">
        <v>15</v>
      </c>
      <c r="W64" s="245">
        <v>2</v>
      </c>
      <c r="X64" s="314"/>
      <c r="Y64" s="345"/>
    </row>
    <row r="65" spans="2:25" s="62" customFormat="1" ht="12.75" customHeight="1" x14ac:dyDescent="0.2">
      <c r="B65" s="336"/>
      <c r="C65" s="94">
        <v>1001</v>
      </c>
      <c r="D65" s="90" t="s">
        <v>52</v>
      </c>
      <c r="E65" s="19" t="s">
        <v>16</v>
      </c>
      <c r="F65" s="32">
        <v>3200</v>
      </c>
      <c r="G65" s="12">
        <v>1</v>
      </c>
      <c r="H65" s="12">
        <v>0</v>
      </c>
      <c r="I65" s="140">
        <f t="shared" si="9"/>
        <v>3200</v>
      </c>
      <c r="J65" s="140">
        <f t="shared" si="25"/>
        <v>0</v>
      </c>
      <c r="K65" s="140">
        <f t="shared" si="26"/>
        <v>6400</v>
      </c>
      <c r="L65" s="141">
        <f t="shared" si="2"/>
        <v>0</v>
      </c>
      <c r="M65" s="141">
        <f t="shared" si="27"/>
        <v>0</v>
      </c>
      <c r="N65" s="141">
        <f t="shared" si="28"/>
        <v>0</v>
      </c>
      <c r="O65" s="142">
        <f t="shared" si="10"/>
        <v>0</v>
      </c>
      <c r="P65" s="142">
        <f t="shared" si="29"/>
        <v>0</v>
      </c>
      <c r="Q65" s="142">
        <f t="shared" si="30"/>
        <v>0</v>
      </c>
      <c r="R65" s="143">
        <f t="shared" si="11"/>
        <v>0</v>
      </c>
      <c r="S65" s="144">
        <f t="shared" si="31"/>
        <v>0</v>
      </c>
      <c r="T65" s="144">
        <f t="shared" si="32"/>
        <v>0</v>
      </c>
      <c r="U65" s="128">
        <f t="shared" si="12"/>
        <v>6400</v>
      </c>
      <c r="V65" s="47" t="s">
        <v>15</v>
      </c>
      <c r="W65" s="26">
        <v>2</v>
      </c>
      <c r="X65" s="314"/>
      <c r="Y65" s="345"/>
    </row>
    <row r="66" spans="2:25" s="62" customFormat="1" ht="12.75" customHeight="1" x14ac:dyDescent="0.2">
      <c r="B66" s="336"/>
      <c r="C66" s="89"/>
      <c r="D66" s="92" t="s">
        <v>33</v>
      </c>
      <c r="E66" s="19" t="s">
        <v>16</v>
      </c>
      <c r="F66" s="32">
        <v>690</v>
      </c>
      <c r="G66" s="12">
        <v>1</v>
      </c>
      <c r="H66" s="12">
        <v>0</v>
      </c>
      <c r="I66" s="140">
        <f t="shared" si="9"/>
        <v>690</v>
      </c>
      <c r="J66" s="140">
        <f t="shared" si="25"/>
        <v>0</v>
      </c>
      <c r="K66" s="140">
        <f t="shared" si="26"/>
        <v>1380</v>
      </c>
      <c r="L66" s="141">
        <f t="shared" si="2"/>
        <v>0</v>
      </c>
      <c r="M66" s="141">
        <f t="shared" si="27"/>
        <v>0</v>
      </c>
      <c r="N66" s="141">
        <f t="shared" si="28"/>
        <v>0</v>
      </c>
      <c r="O66" s="142">
        <f t="shared" si="10"/>
        <v>0</v>
      </c>
      <c r="P66" s="142">
        <f t="shared" si="29"/>
        <v>0</v>
      </c>
      <c r="Q66" s="142">
        <f t="shared" si="30"/>
        <v>0</v>
      </c>
      <c r="R66" s="143">
        <f t="shared" si="11"/>
        <v>0</v>
      </c>
      <c r="S66" s="144">
        <f t="shared" si="31"/>
        <v>0</v>
      </c>
      <c r="T66" s="144">
        <f t="shared" si="32"/>
        <v>0</v>
      </c>
      <c r="U66" s="128">
        <f t="shared" si="12"/>
        <v>1380</v>
      </c>
      <c r="V66" s="47" t="s">
        <v>15</v>
      </c>
      <c r="W66" s="26">
        <v>2</v>
      </c>
      <c r="X66" s="314"/>
      <c r="Y66" s="345"/>
    </row>
    <row r="67" spans="2:25" s="62" customFormat="1" ht="12.75" customHeight="1" x14ac:dyDescent="0.2">
      <c r="B67" s="336"/>
      <c r="C67" s="89"/>
      <c r="D67" s="88" t="s">
        <v>30</v>
      </c>
      <c r="E67" s="19" t="s">
        <v>16</v>
      </c>
      <c r="F67" s="32">
        <v>1284</v>
      </c>
      <c r="G67" s="12">
        <v>0</v>
      </c>
      <c r="H67" s="12">
        <v>1</v>
      </c>
      <c r="I67" s="140">
        <f t="shared" si="9"/>
        <v>0</v>
      </c>
      <c r="J67" s="140">
        <f t="shared" si="25"/>
        <v>0</v>
      </c>
      <c r="K67" s="140">
        <f t="shared" si="26"/>
        <v>0</v>
      </c>
      <c r="L67" s="141">
        <f t="shared" si="2"/>
        <v>1284</v>
      </c>
      <c r="M67" s="141">
        <f t="shared" si="27"/>
        <v>0</v>
      </c>
      <c r="N67" s="141">
        <f t="shared" si="28"/>
        <v>2568</v>
      </c>
      <c r="O67" s="142">
        <f t="shared" si="10"/>
        <v>0</v>
      </c>
      <c r="P67" s="142">
        <f t="shared" si="29"/>
        <v>0</v>
      </c>
      <c r="Q67" s="142">
        <f t="shared" si="30"/>
        <v>0</v>
      </c>
      <c r="R67" s="143">
        <f t="shared" si="11"/>
        <v>0</v>
      </c>
      <c r="S67" s="144">
        <f t="shared" si="31"/>
        <v>0</v>
      </c>
      <c r="T67" s="144">
        <f t="shared" si="32"/>
        <v>0</v>
      </c>
      <c r="U67" s="128">
        <f t="shared" si="12"/>
        <v>2568</v>
      </c>
      <c r="V67" s="47" t="s">
        <v>15</v>
      </c>
      <c r="W67" s="26">
        <v>2</v>
      </c>
      <c r="X67" s="314"/>
      <c r="Y67" s="345"/>
    </row>
    <row r="68" spans="2:25" s="62" customFormat="1" ht="12.75" customHeight="1" x14ac:dyDescent="0.2">
      <c r="B68" s="336"/>
      <c r="C68" s="89"/>
      <c r="D68" s="88" t="s">
        <v>76</v>
      </c>
      <c r="E68" s="19" t="s">
        <v>16</v>
      </c>
      <c r="F68" s="32">
        <v>4900</v>
      </c>
      <c r="G68" s="12">
        <v>0</v>
      </c>
      <c r="H68" s="12">
        <v>1</v>
      </c>
      <c r="I68" s="140">
        <f t="shared" si="9"/>
        <v>0</v>
      </c>
      <c r="J68" s="140">
        <f t="shared" si="25"/>
        <v>0</v>
      </c>
      <c r="K68" s="140">
        <f t="shared" si="26"/>
        <v>0</v>
      </c>
      <c r="L68" s="141">
        <f t="shared" si="2"/>
        <v>4900</v>
      </c>
      <c r="M68" s="141">
        <f t="shared" si="27"/>
        <v>0</v>
      </c>
      <c r="N68" s="141">
        <f t="shared" si="28"/>
        <v>9800</v>
      </c>
      <c r="O68" s="142">
        <f t="shared" si="10"/>
        <v>0</v>
      </c>
      <c r="P68" s="142">
        <f t="shared" si="29"/>
        <v>0</v>
      </c>
      <c r="Q68" s="142">
        <f t="shared" si="30"/>
        <v>0</v>
      </c>
      <c r="R68" s="143">
        <f t="shared" si="11"/>
        <v>0</v>
      </c>
      <c r="S68" s="144">
        <f t="shared" si="31"/>
        <v>0</v>
      </c>
      <c r="T68" s="144">
        <f t="shared" si="32"/>
        <v>0</v>
      </c>
      <c r="U68" s="128">
        <f t="shared" si="12"/>
        <v>9800</v>
      </c>
      <c r="V68" s="47" t="s">
        <v>15</v>
      </c>
      <c r="W68" s="26">
        <v>2</v>
      </c>
      <c r="X68" s="314"/>
      <c r="Y68" s="345"/>
    </row>
    <row r="69" spans="2:25" s="62" customFormat="1" ht="12.75" customHeight="1" x14ac:dyDescent="0.2">
      <c r="B69" s="336"/>
      <c r="C69" s="89"/>
      <c r="D69" s="90" t="s">
        <v>31</v>
      </c>
      <c r="E69" s="19" t="s">
        <v>16</v>
      </c>
      <c r="F69" s="32">
        <v>1440</v>
      </c>
      <c r="G69" s="12">
        <v>1</v>
      </c>
      <c r="H69" s="12">
        <v>0</v>
      </c>
      <c r="I69" s="140">
        <f t="shared" si="9"/>
        <v>1440</v>
      </c>
      <c r="J69" s="140">
        <f t="shared" si="25"/>
        <v>0</v>
      </c>
      <c r="K69" s="140">
        <f t="shared" si="26"/>
        <v>2880</v>
      </c>
      <c r="L69" s="141">
        <f t="shared" si="2"/>
        <v>0</v>
      </c>
      <c r="M69" s="141">
        <f t="shared" si="27"/>
        <v>0</v>
      </c>
      <c r="N69" s="141">
        <f t="shared" si="28"/>
        <v>0</v>
      </c>
      <c r="O69" s="142">
        <f t="shared" si="10"/>
        <v>0</v>
      </c>
      <c r="P69" s="142">
        <f t="shared" si="29"/>
        <v>0</v>
      </c>
      <c r="Q69" s="142">
        <f t="shared" si="30"/>
        <v>0</v>
      </c>
      <c r="R69" s="143">
        <f t="shared" si="11"/>
        <v>0</v>
      </c>
      <c r="S69" s="144">
        <f t="shared" si="31"/>
        <v>0</v>
      </c>
      <c r="T69" s="144">
        <f t="shared" si="32"/>
        <v>0</v>
      </c>
      <c r="U69" s="128">
        <f t="shared" si="12"/>
        <v>2880</v>
      </c>
      <c r="V69" s="47" t="s">
        <v>15</v>
      </c>
      <c r="W69" s="26">
        <v>2</v>
      </c>
      <c r="X69" s="314"/>
      <c r="Y69" s="345"/>
    </row>
    <row r="70" spans="2:25" s="62" customFormat="1" ht="12.75" customHeight="1" x14ac:dyDescent="0.2">
      <c r="B70" s="336"/>
      <c r="C70" s="89"/>
      <c r="D70" s="88" t="s">
        <v>37</v>
      </c>
      <c r="E70" s="19" t="s">
        <v>16</v>
      </c>
      <c r="F70" s="32">
        <v>1290</v>
      </c>
      <c r="G70" s="12">
        <v>1</v>
      </c>
      <c r="H70" s="12">
        <v>0</v>
      </c>
      <c r="I70" s="140">
        <f t="shared" si="9"/>
        <v>1290</v>
      </c>
      <c r="J70" s="140">
        <f t="shared" si="25"/>
        <v>0</v>
      </c>
      <c r="K70" s="140">
        <f t="shared" si="26"/>
        <v>2580</v>
      </c>
      <c r="L70" s="141">
        <f t="shared" si="2"/>
        <v>0</v>
      </c>
      <c r="M70" s="141">
        <f t="shared" si="27"/>
        <v>0</v>
      </c>
      <c r="N70" s="141">
        <f t="shared" si="28"/>
        <v>0</v>
      </c>
      <c r="O70" s="142">
        <f t="shared" si="10"/>
        <v>0</v>
      </c>
      <c r="P70" s="142">
        <f t="shared" si="29"/>
        <v>0</v>
      </c>
      <c r="Q70" s="142">
        <f t="shared" si="30"/>
        <v>0</v>
      </c>
      <c r="R70" s="143">
        <f t="shared" si="11"/>
        <v>0</v>
      </c>
      <c r="S70" s="144">
        <f t="shared" si="31"/>
        <v>0</v>
      </c>
      <c r="T70" s="144">
        <f t="shared" si="32"/>
        <v>0</v>
      </c>
      <c r="U70" s="128">
        <f t="shared" si="12"/>
        <v>2580</v>
      </c>
      <c r="V70" s="47" t="s">
        <v>15</v>
      </c>
      <c r="W70" s="26">
        <v>2</v>
      </c>
      <c r="X70" s="314"/>
      <c r="Y70" s="345"/>
    </row>
    <row r="71" spans="2:25" s="62" customFormat="1" ht="12.75" customHeight="1" x14ac:dyDescent="0.2">
      <c r="B71" s="336"/>
      <c r="C71" s="89"/>
      <c r="D71" s="8" t="s">
        <v>32</v>
      </c>
      <c r="E71" s="19" t="s">
        <v>16</v>
      </c>
      <c r="F71" s="32">
        <v>800</v>
      </c>
      <c r="G71" s="12">
        <v>0</v>
      </c>
      <c r="H71" s="12">
        <v>1</v>
      </c>
      <c r="I71" s="140">
        <f t="shared" si="9"/>
        <v>0</v>
      </c>
      <c r="J71" s="140">
        <f t="shared" si="25"/>
        <v>0</v>
      </c>
      <c r="K71" s="140">
        <f t="shared" si="26"/>
        <v>0</v>
      </c>
      <c r="L71" s="141">
        <f t="shared" si="2"/>
        <v>800</v>
      </c>
      <c r="M71" s="141">
        <f t="shared" si="27"/>
        <v>0</v>
      </c>
      <c r="N71" s="141">
        <f t="shared" si="28"/>
        <v>1600</v>
      </c>
      <c r="O71" s="142">
        <f t="shared" si="10"/>
        <v>0</v>
      </c>
      <c r="P71" s="142">
        <f t="shared" si="29"/>
        <v>0</v>
      </c>
      <c r="Q71" s="142">
        <f t="shared" si="30"/>
        <v>0</v>
      </c>
      <c r="R71" s="143">
        <f t="shared" si="11"/>
        <v>0</v>
      </c>
      <c r="S71" s="144">
        <f t="shared" si="31"/>
        <v>0</v>
      </c>
      <c r="T71" s="144">
        <f t="shared" si="32"/>
        <v>0</v>
      </c>
      <c r="U71" s="128">
        <f t="shared" si="12"/>
        <v>1600</v>
      </c>
      <c r="V71" s="47" t="s">
        <v>15</v>
      </c>
      <c r="W71" s="26">
        <v>2</v>
      </c>
      <c r="X71" s="314"/>
      <c r="Y71" s="345"/>
    </row>
    <row r="72" spans="2:25" s="62" customFormat="1" ht="12.75" customHeight="1" x14ac:dyDescent="0.2">
      <c r="B72" s="336"/>
      <c r="C72" s="89"/>
      <c r="D72" s="88" t="s">
        <v>38</v>
      </c>
      <c r="E72" s="19" t="s">
        <v>16</v>
      </c>
      <c r="F72" s="32">
        <v>1400</v>
      </c>
      <c r="G72" s="12">
        <v>1</v>
      </c>
      <c r="H72" s="12">
        <v>0</v>
      </c>
      <c r="I72" s="140">
        <f t="shared" si="9"/>
        <v>1400</v>
      </c>
      <c r="J72" s="140">
        <f t="shared" si="25"/>
        <v>0</v>
      </c>
      <c r="K72" s="140">
        <f t="shared" si="26"/>
        <v>2800</v>
      </c>
      <c r="L72" s="141">
        <f t="shared" si="2"/>
        <v>0</v>
      </c>
      <c r="M72" s="141">
        <f t="shared" si="27"/>
        <v>0</v>
      </c>
      <c r="N72" s="141">
        <f t="shared" si="28"/>
        <v>0</v>
      </c>
      <c r="O72" s="142">
        <f t="shared" si="10"/>
        <v>0</v>
      </c>
      <c r="P72" s="142">
        <f t="shared" si="29"/>
        <v>0</v>
      </c>
      <c r="Q72" s="142">
        <f t="shared" si="30"/>
        <v>0</v>
      </c>
      <c r="R72" s="143">
        <f t="shared" si="11"/>
        <v>0</v>
      </c>
      <c r="S72" s="144">
        <f t="shared" si="31"/>
        <v>0</v>
      </c>
      <c r="T72" s="144">
        <f t="shared" si="32"/>
        <v>0</v>
      </c>
      <c r="U72" s="128">
        <f t="shared" si="12"/>
        <v>2800</v>
      </c>
      <c r="V72" s="47" t="s">
        <v>15</v>
      </c>
      <c r="W72" s="26">
        <v>2</v>
      </c>
      <c r="X72" s="314"/>
      <c r="Y72" s="345"/>
    </row>
    <row r="73" spans="2:25" s="62" customFormat="1" ht="12.75" customHeight="1" x14ac:dyDescent="0.2">
      <c r="B73" s="336"/>
      <c r="C73" s="89"/>
      <c r="D73" s="8" t="s">
        <v>48</v>
      </c>
      <c r="E73" s="19" t="s">
        <v>16</v>
      </c>
      <c r="F73" s="32">
        <v>5500</v>
      </c>
      <c r="G73" s="12">
        <v>1</v>
      </c>
      <c r="H73" s="12">
        <v>0</v>
      </c>
      <c r="I73" s="140">
        <f t="shared" si="9"/>
        <v>5500</v>
      </c>
      <c r="J73" s="140">
        <f t="shared" si="25"/>
        <v>0</v>
      </c>
      <c r="K73" s="140">
        <f t="shared" si="26"/>
        <v>11000</v>
      </c>
      <c r="L73" s="141">
        <f t="shared" si="2"/>
        <v>0</v>
      </c>
      <c r="M73" s="141">
        <f t="shared" si="27"/>
        <v>0</v>
      </c>
      <c r="N73" s="141">
        <f t="shared" si="28"/>
        <v>0</v>
      </c>
      <c r="O73" s="142">
        <f t="shared" si="10"/>
        <v>0</v>
      </c>
      <c r="P73" s="142">
        <f t="shared" si="29"/>
        <v>0</v>
      </c>
      <c r="Q73" s="142">
        <f t="shared" si="30"/>
        <v>0</v>
      </c>
      <c r="R73" s="143">
        <f t="shared" si="11"/>
        <v>0</v>
      </c>
      <c r="S73" s="144">
        <f t="shared" si="31"/>
        <v>0</v>
      </c>
      <c r="T73" s="144">
        <f t="shared" si="32"/>
        <v>0</v>
      </c>
      <c r="U73" s="128">
        <f t="shared" si="12"/>
        <v>11000</v>
      </c>
      <c r="V73" s="47" t="s">
        <v>15</v>
      </c>
      <c r="W73" s="26">
        <v>2</v>
      </c>
      <c r="X73" s="314"/>
      <c r="Y73" s="345"/>
    </row>
    <row r="74" spans="2:25" s="62" customFormat="1" ht="12.75" customHeight="1" x14ac:dyDescent="0.2">
      <c r="B74" s="337"/>
      <c r="C74" s="84"/>
      <c r="D74" s="5" t="s">
        <v>49</v>
      </c>
      <c r="E74" s="19" t="s">
        <v>16</v>
      </c>
      <c r="F74" s="32">
        <v>1500</v>
      </c>
      <c r="G74" s="12">
        <v>1</v>
      </c>
      <c r="H74" s="12">
        <v>0</v>
      </c>
      <c r="I74" s="140">
        <f t="shared" ref="I74:I132" si="33">IF(MID(E74,1,1)="k",0,F74*G74)</f>
        <v>1500</v>
      </c>
      <c r="J74" s="140">
        <f t="shared" ref="J74:J101" si="34">IF(W74=1,I74*1,0)</f>
        <v>0</v>
      </c>
      <c r="K74" s="140">
        <f t="shared" ref="K74:K101" si="35">IF(W74=2,I74*2,0)</f>
        <v>3000</v>
      </c>
      <c r="L74" s="141">
        <f t="shared" ref="L74:L132" si="36">IF(MID(E74,1,1)="k",0,F74*H74)</f>
        <v>0</v>
      </c>
      <c r="M74" s="141">
        <f t="shared" ref="M74:M101" si="37">IF(W74=1,L74*1,0)</f>
        <v>0</v>
      </c>
      <c r="N74" s="141">
        <f t="shared" ref="N74:N101" si="38">IF(W74=2,L74*2,0)</f>
        <v>0</v>
      </c>
      <c r="O74" s="142">
        <f t="shared" si="10"/>
        <v>0</v>
      </c>
      <c r="P74" s="142">
        <f t="shared" ref="P74:P101" si="39">IF(W74=1,O74*1,0)</f>
        <v>0</v>
      </c>
      <c r="Q74" s="142">
        <f t="shared" ref="Q74:Q101" si="40">IF(W74=2,O74*2,0)</f>
        <v>0</v>
      </c>
      <c r="R74" s="143">
        <f t="shared" si="11"/>
        <v>0</v>
      </c>
      <c r="S74" s="144">
        <f t="shared" ref="S74:S101" si="41">IF(W74=1,R74*1,0)</f>
        <v>0</v>
      </c>
      <c r="T74" s="144">
        <f t="shared" ref="T74:T101" si="42">IF(W74=2,R74*2,0)</f>
        <v>0</v>
      </c>
      <c r="U74" s="128">
        <f t="shared" si="12"/>
        <v>3000</v>
      </c>
      <c r="V74" s="47" t="s">
        <v>15</v>
      </c>
      <c r="W74" s="26">
        <v>2</v>
      </c>
      <c r="X74" s="314"/>
      <c r="Y74" s="345"/>
    </row>
    <row r="75" spans="2:25" s="62" customFormat="1" ht="12.75" customHeight="1" x14ac:dyDescent="0.2">
      <c r="B75" s="362" t="s">
        <v>77</v>
      </c>
      <c r="C75" s="83"/>
      <c r="D75" s="19" t="s">
        <v>70</v>
      </c>
      <c r="E75" s="19" t="s">
        <v>16</v>
      </c>
      <c r="F75" s="32">
        <v>1250</v>
      </c>
      <c r="G75" s="12">
        <v>1</v>
      </c>
      <c r="H75" s="12">
        <v>0</v>
      </c>
      <c r="I75" s="140">
        <f t="shared" si="33"/>
        <v>1250</v>
      </c>
      <c r="J75" s="140">
        <f t="shared" si="34"/>
        <v>0</v>
      </c>
      <c r="K75" s="140">
        <f t="shared" si="35"/>
        <v>2500</v>
      </c>
      <c r="L75" s="141">
        <f t="shared" si="36"/>
        <v>0</v>
      </c>
      <c r="M75" s="141">
        <f t="shared" si="37"/>
        <v>0</v>
      </c>
      <c r="N75" s="141">
        <f t="shared" si="38"/>
        <v>0</v>
      </c>
      <c r="O75" s="142">
        <f t="shared" ref="O75:O132" si="43">IF(MID($E75,1,1)="t",0,$F75*$G75)</f>
        <v>0</v>
      </c>
      <c r="P75" s="142">
        <f t="shared" si="39"/>
        <v>0</v>
      </c>
      <c r="Q75" s="142">
        <f t="shared" si="40"/>
        <v>0</v>
      </c>
      <c r="R75" s="143">
        <f t="shared" ref="R75:R132" si="44">IF(MID($E75,1,1)="t",0,$F75*$H75)</f>
        <v>0</v>
      </c>
      <c r="S75" s="144">
        <f t="shared" si="41"/>
        <v>0</v>
      </c>
      <c r="T75" s="144">
        <f t="shared" si="42"/>
        <v>0</v>
      </c>
      <c r="U75" s="128">
        <f t="shared" ref="U75:U132" si="45">IF($V75="ne",0,SUM($J75:$K75,$M75:$N75,$P75:$Q75,$S75:$T75))</f>
        <v>2500</v>
      </c>
      <c r="V75" s="47" t="s">
        <v>15</v>
      </c>
      <c r="W75" s="26">
        <v>2</v>
      </c>
      <c r="X75" s="314"/>
      <c r="Y75" s="345"/>
    </row>
    <row r="76" spans="2:25" s="62" customFormat="1" ht="12.75" customHeight="1" x14ac:dyDescent="0.2">
      <c r="B76" s="363"/>
      <c r="C76" s="89"/>
      <c r="D76" s="8" t="s">
        <v>39</v>
      </c>
      <c r="E76" s="19" t="s">
        <v>16</v>
      </c>
      <c r="F76" s="32">
        <v>1400</v>
      </c>
      <c r="G76" s="12">
        <v>1</v>
      </c>
      <c r="H76" s="12">
        <v>0</v>
      </c>
      <c r="I76" s="140">
        <f t="shared" si="33"/>
        <v>1400</v>
      </c>
      <c r="J76" s="140">
        <f t="shared" si="34"/>
        <v>0</v>
      </c>
      <c r="K76" s="140">
        <f t="shared" si="35"/>
        <v>2800</v>
      </c>
      <c r="L76" s="141">
        <f t="shared" si="36"/>
        <v>0</v>
      </c>
      <c r="M76" s="141">
        <f t="shared" si="37"/>
        <v>0</v>
      </c>
      <c r="N76" s="141">
        <f t="shared" si="38"/>
        <v>0</v>
      </c>
      <c r="O76" s="142">
        <f t="shared" si="43"/>
        <v>0</v>
      </c>
      <c r="P76" s="142">
        <f t="shared" si="39"/>
        <v>0</v>
      </c>
      <c r="Q76" s="142">
        <f t="shared" si="40"/>
        <v>0</v>
      </c>
      <c r="R76" s="143">
        <f t="shared" si="44"/>
        <v>0</v>
      </c>
      <c r="S76" s="144">
        <f t="shared" si="41"/>
        <v>0</v>
      </c>
      <c r="T76" s="144">
        <f t="shared" si="42"/>
        <v>0</v>
      </c>
      <c r="U76" s="128">
        <f t="shared" si="45"/>
        <v>2800</v>
      </c>
      <c r="V76" s="47" t="s">
        <v>15</v>
      </c>
      <c r="W76" s="26">
        <v>2</v>
      </c>
      <c r="X76" s="314"/>
      <c r="Y76" s="345"/>
    </row>
    <row r="77" spans="2:25" s="236" customFormat="1" ht="12.75" customHeight="1" x14ac:dyDescent="0.2">
      <c r="B77" s="363"/>
      <c r="C77" s="237"/>
      <c r="D77" s="247" t="s">
        <v>183</v>
      </c>
      <c r="E77" s="248" t="s">
        <v>16</v>
      </c>
      <c r="F77" s="246">
        <v>6000</v>
      </c>
      <c r="G77" s="235">
        <v>0</v>
      </c>
      <c r="H77" s="235">
        <v>1</v>
      </c>
      <c r="I77" s="239">
        <f t="shared" si="33"/>
        <v>0</v>
      </c>
      <c r="J77" s="239">
        <f t="shared" si="34"/>
        <v>0</v>
      </c>
      <c r="K77" s="239">
        <f t="shared" si="35"/>
        <v>0</v>
      </c>
      <c r="L77" s="240">
        <f t="shared" si="36"/>
        <v>6000</v>
      </c>
      <c r="M77" s="240">
        <f t="shared" si="37"/>
        <v>0</v>
      </c>
      <c r="N77" s="240">
        <f t="shared" si="38"/>
        <v>12000</v>
      </c>
      <c r="O77" s="241">
        <f t="shared" si="43"/>
        <v>0</v>
      </c>
      <c r="P77" s="241">
        <f t="shared" si="39"/>
        <v>0</v>
      </c>
      <c r="Q77" s="241">
        <f t="shared" si="40"/>
        <v>0</v>
      </c>
      <c r="R77" s="242">
        <f t="shared" si="44"/>
        <v>0</v>
      </c>
      <c r="S77" s="243">
        <f t="shared" si="41"/>
        <v>0</v>
      </c>
      <c r="T77" s="243">
        <f t="shared" si="42"/>
        <v>0</v>
      </c>
      <c r="U77" s="238">
        <f t="shared" si="45"/>
        <v>0</v>
      </c>
      <c r="V77" s="249" t="s">
        <v>4</v>
      </c>
      <c r="W77" s="250">
        <v>2</v>
      </c>
      <c r="X77" s="314"/>
      <c r="Y77" s="345"/>
    </row>
    <row r="78" spans="2:25" s="62" customFormat="1" ht="12.75" customHeight="1" x14ac:dyDescent="0.2">
      <c r="B78" s="363"/>
      <c r="C78" s="89"/>
      <c r="D78" s="86" t="s">
        <v>71</v>
      </c>
      <c r="E78" s="19" t="s">
        <v>16</v>
      </c>
      <c r="F78" s="53">
        <v>2900</v>
      </c>
      <c r="G78" s="22">
        <v>0</v>
      </c>
      <c r="H78" s="22">
        <v>1</v>
      </c>
      <c r="I78" s="140">
        <f t="shared" si="33"/>
        <v>0</v>
      </c>
      <c r="J78" s="140">
        <f t="shared" si="34"/>
        <v>0</v>
      </c>
      <c r="K78" s="140">
        <f t="shared" si="35"/>
        <v>0</v>
      </c>
      <c r="L78" s="141">
        <f t="shared" si="36"/>
        <v>2900</v>
      </c>
      <c r="M78" s="141">
        <f t="shared" si="37"/>
        <v>0</v>
      </c>
      <c r="N78" s="141">
        <f t="shared" si="38"/>
        <v>5800</v>
      </c>
      <c r="O78" s="142">
        <f t="shared" si="43"/>
        <v>0</v>
      </c>
      <c r="P78" s="142">
        <f t="shared" si="39"/>
        <v>0</v>
      </c>
      <c r="Q78" s="142">
        <f t="shared" si="40"/>
        <v>0</v>
      </c>
      <c r="R78" s="143">
        <f t="shared" si="44"/>
        <v>0</v>
      </c>
      <c r="S78" s="144">
        <f t="shared" si="41"/>
        <v>0</v>
      </c>
      <c r="T78" s="144">
        <f t="shared" si="42"/>
        <v>0</v>
      </c>
      <c r="U78" s="128">
        <f t="shared" si="45"/>
        <v>5800</v>
      </c>
      <c r="V78" s="47" t="s">
        <v>15</v>
      </c>
      <c r="W78" s="47">
        <v>2</v>
      </c>
      <c r="X78" s="314"/>
      <c r="Y78" s="345"/>
    </row>
    <row r="79" spans="2:25" s="62" customFormat="1" ht="12.75" customHeight="1" x14ac:dyDescent="0.2">
      <c r="B79" s="363"/>
      <c r="C79" s="89"/>
      <c r="D79" s="8" t="s">
        <v>40</v>
      </c>
      <c r="E79" s="19" t="s">
        <v>16</v>
      </c>
      <c r="F79" s="54">
        <v>800</v>
      </c>
      <c r="G79" s="10">
        <v>1</v>
      </c>
      <c r="H79" s="10">
        <v>0</v>
      </c>
      <c r="I79" s="140">
        <f t="shared" si="33"/>
        <v>800</v>
      </c>
      <c r="J79" s="140">
        <f t="shared" si="34"/>
        <v>0</v>
      </c>
      <c r="K79" s="140">
        <f t="shared" si="35"/>
        <v>1600</v>
      </c>
      <c r="L79" s="141">
        <f t="shared" si="36"/>
        <v>0</v>
      </c>
      <c r="M79" s="141">
        <f t="shared" si="37"/>
        <v>0</v>
      </c>
      <c r="N79" s="141">
        <f t="shared" si="38"/>
        <v>0</v>
      </c>
      <c r="O79" s="142">
        <f t="shared" si="43"/>
        <v>0</v>
      </c>
      <c r="P79" s="142">
        <f t="shared" si="39"/>
        <v>0</v>
      </c>
      <c r="Q79" s="142">
        <f t="shared" si="40"/>
        <v>0</v>
      </c>
      <c r="R79" s="143">
        <f t="shared" si="44"/>
        <v>0</v>
      </c>
      <c r="S79" s="144">
        <f t="shared" si="41"/>
        <v>0</v>
      </c>
      <c r="T79" s="144">
        <f t="shared" si="42"/>
        <v>0</v>
      </c>
      <c r="U79" s="128">
        <f t="shared" si="45"/>
        <v>1600</v>
      </c>
      <c r="V79" s="47" t="s">
        <v>15</v>
      </c>
      <c r="W79" s="47">
        <v>2</v>
      </c>
      <c r="X79" s="314"/>
      <c r="Y79" s="345"/>
    </row>
    <row r="80" spans="2:25" s="62" customFormat="1" ht="12.75" customHeight="1" x14ac:dyDescent="0.2">
      <c r="B80" s="363"/>
      <c r="C80" s="89"/>
      <c r="D80" s="87" t="s">
        <v>17</v>
      </c>
      <c r="E80" s="19" t="s">
        <v>16</v>
      </c>
      <c r="F80" s="32">
        <v>10170</v>
      </c>
      <c r="G80" s="12">
        <v>1</v>
      </c>
      <c r="H80" s="12">
        <v>0</v>
      </c>
      <c r="I80" s="140">
        <f t="shared" si="33"/>
        <v>10170</v>
      </c>
      <c r="J80" s="140">
        <f t="shared" si="34"/>
        <v>0</v>
      </c>
      <c r="K80" s="140">
        <f t="shared" si="35"/>
        <v>20340</v>
      </c>
      <c r="L80" s="141">
        <f t="shared" si="36"/>
        <v>0</v>
      </c>
      <c r="M80" s="141">
        <f t="shared" si="37"/>
        <v>0</v>
      </c>
      <c r="N80" s="141">
        <f t="shared" si="38"/>
        <v>0</v>
      </c>
      <c r="O80" s="142">
        <f t="shared" si="43"/>
        <v>0</v>
      </c>
      <c r="P80" s="142">
        <f t="shared" si="39"/>
        <v>0</v>
      </c>
      <c r="Q80" s="142">
        <f t="shared" si="40"/>
        <v>0</v>
      </c>
      <c r="R80" s="143">
        <f t="shared" si="44"/>
        <v>0</v>
      </c>
      <c r="S80" s="144">
        <f t="shared" si="41"/>
        <v>0</v>
      </c>
      <c r="T80" s="144">
        <f t="shared" si="42"/>
        <v>0</v>
      </c>
      <c r="U80" s="128">
        <f t="shared" si="45"/>
        <v>20340</v>
      </c>
      <c r="V80" s="47" t="s">
        <v>15</v>
      </c>
      <c r="W80" s="26">
        <v>2</v>
      </c>
      <c r="X80" s="314"/>
      <c r="Y80" s="345"/>
    </row>
    <row r="81" spans="2:26" s="62" customFormat="1" ht="12.75" customHeight="1" x14ac:dyDescent="0.2">
      <c r="B81" s="363"/>
      <c r="C81" s="89"/>
      <c r="D81" s="87" t="s">
        <v>35</v>
      </c>
      <c r="E81" s="19" t="s">
        <v>16</v>
      </c>
      <c r="F81" s="32">
        <v>4220</v>
      </c>
      <c r="G81" s="12">
        <v>0</v>
      </c>
      <c r="H81" s="12">
        <v>1</v>
      </c>
      <c r="I81" s="140">
        <f t="shared" si="33"/>
        <v>0</v>
      </c>
      <c r="J81" s="140">
        <f t="shared" si="34"/>
        <v>0</v>
      </c>
      <c r="K81" s="140">
        <f t="shared" si="35"/>
        <v>0</v>
      </c>
      <c r="L81" s="141">
        <f t="shared" si="36"/>
        <v>4220</v>
      </c>
      <c r="M81" s="141">
        <f t="shared" si="37"/>
        <v>0</v>
      </c>
      <c r="N81" s="141">
        <f t="shared" si="38"/>
        <v>8440</v>
      </c>
      <c r="O81" s="142">
        <f t="shared" si="43"/>
        <v>0</v>
      </c>
      <c r="P81" s="142">
        <f t="shared" si="39"/>
        <v>0</v>
      </c>
      <c r="Q81" s="142">
        <f t="shared" si="40"/>
        <v>0</v>
      </c>
      <c r="R81" s="143">
        <f t="shared" si="44"/>
        <v>0</v>
      </c>
      <c r="S81" s="144">
        <f t="shared" si="41"/>
        <v>0</v>
      </c>
      <c r="T81" s="144">
        <f t="shared" si="42"/>
        <v>0</v>
      </c>
      <c r="U81" s="128">
        <f t="shared" si="45"/>
        <v>8440</v>
      </c>
      <c r="V81" s="47" t="s">
        <v>15</v>
      </c>
      <c r="W81" s="26">
        <v>2</v>
      </c>
      <c r="X81" s="314"/>
      <c r="Y81" s="345"/>
    </row>
    <row r="82" spans="2:26" s="62" customFormat="1" ht="12.75" customHeight="1" x14ac:dyDescent="0.2">
      <c r="B82" s="363"/>
      <c r="C82" s="89"/>
      <c r="D82" s="8" t="s">
        <v>50</v>
      </c>
      <c r="E82" s="19" t="s">
        <v>16</v>
      </c>
      <c r="F82" s="32">
        <v>1080</v>
      </c>
      <c r="G82" s="12">
        <v>0</v>
      </c>
      <c r="H82" s="12">
        <v>1</v>
      </c>
      <c r="I82" s="140">
        <f t="shared" si="33"/>
        <v>0</v>
      </c>
      <c r="J82" s="140">
        <f t="shared" si="34"/>
        <v>0</v>
      </c>
      <c r="K82" s="140">
        <f t="shared" si="35"/>
        <v>0</v>
      </c>
      <c r="L82" s="141">
        <f t="shared" si="36"/>
        <v>1080</v>
      </c>
      <c r="M82" s="141">
        <f t="shared" si="37"/>
        <v>0</v>
      </c>
      <c r="N82" s="141">
        <f t="shared" si="38"/>
        <v>2160</v>
      </c>
      <c r="O82" s="142">
        <f t="shared" si="43"/>
        <v>0</v>
      </c>
      <c r="P82" s="142">
        <f t="shared" si="39"/>
        <v>0</v>
      </c>
      <c r="Q82" s="142">
        <f t="shared" si="40"/>
        <v>0</v>
      </c>
      <c r="R82" s="143">
        <f t="shared" si="44"/>
        <v>0</v>
      </c>
      <c r="S82" s="144">
        <f t="shared" si="41"/>
        <v>0</v>
      </c>
      <c r="T82" s="144">
        <f t="shared" si="42"/>
        <v>0</v>
      </c>
      <c r="U82" s="128">
        <f t="shared" si="45"/>
        <v>2160</v>
      </c>
      <c r="V82" s="47" t="s">
        <v>15</v>
      </c>
      <c r="W82" s="26">
        <v>2</v>
      </c>
      <c r="X82" s="314"/>
      <c r="Y82" s="345"/>
    </row>
    <row r="83" spans="2:26" s="62" customFormat="1" ht="12.75" customHeight="1" x14ac:dyDescent="0.2">
      <c r="B83" s="363"/>
      <c r="C83" s="94">
        <v>1001</v>
      </c>
      <c r="D83" s="86" t="s">
        <v>18</v>
      </c>
      <c r="E83" s="19" t="s">
        <v>16</v>
      </c>
      <c r="F83" s="32">
        <v>360</v>
      </c>
      <c r="G83" s="12">
        <v>1</v>
      </c>
      <c r="H83" s="12">
        <v>0</v>
      </c>
      <c r="I83" s="140">
        <f t="shared" si="33"/>
        <v>360</v>
      </c>
      <c r="J83" s="140">
        <f t="shared" si="34"/>
        <v>0</v>
      </c>
      <c r="K83" s="140">
        <f t="shared" si="35"/>
        <v>720</v>
      </c>
      <c r="L83" s="141">
        <f t="shared" si="36"/>
        <v>0</v>
      </c>
      <c r="M83" s="141">
        <f t="shared" si="37"/>
        <v>0</v>
      </c>
      <c r="N83" s="141">
        <f t="shared" si="38"/>
        <v>0</v>
      </c>
      <c r="O83" s="142">
        <f t="shared" si="43"/>
        <v>0</v>
      </c>
      <c r="P83" s="142">
        <f t="shared" si="39"/>
        <v>0</v>
      </c>
      <c r="Q83" s="142">
        <f t="shared" si="40"/>
        <v>0</v>
      </c>
      <c r="R83" s="143">
        <f t="shared" si="44"/>
        <v>0</v>
      </c>
      <c r="S83" s="144">
        <f t="shared" si="41"/>
        <v>0</v>
      </c>
      <c r="T83" s="144">
        <f t="shared" si="42"/>
        <v>0</v>
      </c>
      <c r="U83" s="128">
        <f t="shared" si="45"/>
        <v>720</v>
      </c>
      <c r="V83" s="47" t="s">
        <v>15</v>
      </c>
      <c r="W83" s="47">
        <v>2</v>
      </c>
      <c r="X83" s="314"/>
      <c r="Y83" s="345"/>
    </row>
    <row r="84" spans="2:26" s="62" customFormat="1" ht="12.75" customHeight="1" x14ac:dyDescent="0.2">
      <c r="B84" s="363"/>
      <c r="C84" s="94"/>
      <c r="D84" s="86" t="s">
        <v>153</v>
      </c>
      <c r="E84" s="19" t="s">
        <v>16</v>
      </c>
      <c r="F84" s="32">
        <v>9400</v>
      </c>
      <c r="G84" s="12">
        <v>1</v>
      </c>
      <c r="H84" s="12">
        <v>0</v>
      </c>
      <c r="I84" s="140">
        <f t="shared" si="33"/>
        <v>9400</v>
      </c>
      <c r="J84" s="140">
        <f t="shared" si="34"/>
        <v>0</v>
      </c>
      <c r="K84" s="140">
        <f t="shared" si="35"/>
        <v>18800</v>
      </c>
      <c r="L84" s="141">
        <f t="shared" si="36"/>
        <v>0</v>
      </c>
      <c r="M84" s="141">
        <f t="shared" si="37"/>
        <v>0</v>
      </c>
      <c r="N84" s="141">
        <f t="shared" si="38"/>
        <v>0</v>
      </c>
      <c r="O84" s="142">
        <f t="shared" si="43"/>
        <v>0</v>
      </c>
      <c r="P84" s="142">
        <f t="shared" si="39"/>
        <v>0</v>
      </c>
      <c r="Q84" s="142">
        <f t="shared" si="40"/>
        <v>0</v>
      </c>
      <c r="R84" s="143">
        <f t="shared" si="44"/>
        <v>0</v>
      </c>
      <c r="S84" s="144">
        <f t="shared" si="41"/>
        <v>0</v>
      </c>
      <c r="T84" s="144">
        <f t="shared" si="42"/>
        <v>0</v>
      </c>
      <c r="U84" s="128">
        <f t="shared" si="45"/>
        <v>0</v>
      </c>
      <c r="V84" s="47" t="s">
        <v>4</v>
      </c>
      <c r="W84" s="26">
        <v>2</v>
      </c>
      <c r="X84" s="314"/>
      <c r="Y84" s="345"/>
    </row>
    <row r="85" spans="2:26" s="62" customFormat="1" ht="12.75" customHeight="1" x14ac:dyDescent="0.2">
      <c r="B85" s="363"/>
      <c r="C85" s="89"/>
      <c r="D85" s="86" t="s">
        <v>41</v>
      </c>
      <c r="E85" s="19" t="s">
        <v>16</v>
      </c>
      <c r="F85" s="32">
        <v>5200</v>
      </c>
      <c r="G85" s="12">
        <v>1</v>
      </c>
      <c r="H85" s="12">
        <v>0</v>
      </c>
      <c r="I85" s="140">
        <f t="shared" si="33"/>
        <v>5200</v>
      </c>
      <c r="J85" s="140">
        <f t="shared" si="34"/>
        <v>0</v>
      </c>
      <c r="K85" s="140">
        <f t="shared" si="35"/>
        <v>10400</v>
      </c>
      <c r="L85" s="141">
        <f t="shared" si="36"/>
        <v>0</v>
      </c>
      <c r="M85" s="141">
        <f t="shared" si="37"/>
        <v>0</v>
      </c>
      <c r="N85" s="141">
        <f t="shared" si="38"/>
        <v>0</v>
      </c>
      <c r="O85" s="142">
        <f t="shared" si="43"/>
        <v>0</v>
      </c>
      <c r="P85" s="142">
        <f t="shared" si="39"/>
        <v>0</v>
      </c>
      <c r="Q85" s="142">
        <f t="shared" si="40"/>
        <v>0</v>
      </c>
      <c r="R85" s="143">
        <f t="shared" si="44"/>
        <v>0</v>
      </c>
      <c r="S85" s="144">
        <f t="shared" si="41"/>
        <v>0</v>
      </c>
      <c r="T85" s="144">
        <f t="shared" si="42"/>
        <v>0</v>
      </c>
      <c r="U85" s="128">
        <f t="shared" si="45"/>
        <v>10400</v>
      </c>
      <c r="V85" s="47" t="s">
        <v>15</v>
      </c>
      <c r="W85" s="47">
        <v>2</v>
      </c>
      <c r="X85" s="314"/>
      <c r="Y85" s="345"/>
    </row>
    <row r="86" spans="2:26" s="62" customFormat="1" ht="12.75" customHeight="1" x14ac:dyDescent="0.2">
      <c r="B86" s="363"/>
      <c r="C86" s="89"/>
      <c r="D86" s="88" t="s">
        <v>42</v>
      </c>
      <c r="E86" s="19" t="s">
        <v>16</v>
      </c>
      <c r="F86" s="32">
        <v>3000</v>
      </c>
      <c r="G86" s="12">
        <v>1</v>
      </c>
      <c r="H86" s="12">
        <v>0</v>
      </c>
      <c r="I86" s="140">
        <f t="shared" si="33"/>
        <v>3000</v>
      </c>
      <c r="J86" s="140">
        <f t="shared" si="34"/>
        <v>0</v>
      </c>
      <c r="K86" s="140">
        <f t="shared" si="35"/>
        <v>6000</v>
      </c>
      <c r="L86" s="141">
        <f t="shared" si="36"/>
        <v>0</v>
      </c>
      <c r="M86" s="141">
        <f t="shared" si="37"/>
        <v>0</v>
      </c>
      <c r="N86" s="141">
        <f t="shared" si="38"/>
        <v>0</v>
      </c>
      <c r="O86" s="142">
        <f t="shared" si="43"/>
        <v>0</v>
      </c>
      <c r="P86" s="142">
        <f t="shared" si="39"/>
        <v>0</v>
      </c>
      <c r="Q86" s="142">
        <f t="shared" si="40"/>
        <v>0</v>
      </c>
      <c r="R86" s="143">
        <f t="shared" si="44"/>
        <v>0</v>
      </c>
      <c r="S86" s="144">
        <f t="shared" si="41"/>
        <v>0</v>
      </c>
      <c r="T86" s="144">
        <f t="shared" si="42"/>
        <v>0</v>
      </c>
      <c r="U86" s="128">
        <f t="shared" si="45"/>
        <v>6000</v>
      </c>
      <c r="V86" s="47" t="s">
        <v>15</v>
      </c>
      <c r="W86" s="26">
        <v>2</v>
      </c>
      <c r="X86" s="314"/>
      <c r="Y86" s="345"/>
    </row>
    <row r="87" spans="2:26" s="62" customFormat="1" ht="12.75" customHeight="1" x14ac:dyDescent="0.2">
      <c r="B87" s="363"/>
      <c r="C87" s="89"/>
      <c r="D87" s="88" t="s">
        <v>44</v>
      </c>
      <c r="E87" s="19" t="s">
        <v>16</v>
      </c>
      <c r="F87" s="32">
        <v>2000</v>
      </c>
      <c r="G87" s="12">
        <v>1</v>
      </c>
      <c r="H87" s="12">
        <v>0</v>
      </c>
      <c r="I87" s="140">
        <f t="shared" si="33"/>
        <v>2000</v>
      </c>
      <c r="J87" s="140">
        <f t="shared" si="34"/>
        <v>0</v>
      </c>
      <c r="K87" s="140">
        <f t="shared" si="35"/>
        <v>4000</v>
      </c>
      <c r="L87" s="141">
        <f t="shared" si="36"/>
        <v>0</v>
      </c>
      <c r="M87" s="141">
        <f t="shared" si="37"/>
        <v>0</v>
      </c>
      <c r="N87" s="141">
        <f t="shared" si="38"/>
        <v>0</v>
      </c>
      <c r="O87" s="142">
        <f t="shared" si="43"/>
        <v>0</v>
      </c>
      <c r="P87" s="142">
        <f t="shared" si="39"/>
        <v>0</v>
      </c>
      <c r="Q87" s="142">
        <f t="shared" si="40"/>
        <v>0</v>
      </c>
      <c r="R87" s="143">
        <f t="shared" si="44"/>
        <v>0</v>
      </c>
      <c r="S87" s="144">
        <f t="shared" si="41"/>
        <v>0</v>
      </c>
      <c r="T87" s="144">
        <f t="shared" si="42"/>
        <v>0</v>
      </c>
      <c r="U87" s="128">
        <f t="shared" si="45"/>
        <v>4000</v>
      </c>
      <c r="V87" s="47" t="s">
        <v>15</v>
      </c>
      <c r="W87" s="26">
        <v>2</v>
      </c>
      <c r="X87" s="314"/>
      <c r="Y87" s="345"/>
    </row>
    <row r="88" spans="2:26" s="62" customFormat="1" ht="12.75" customHeight="1" x14ac:dyDescent="0.2">
      <c r="B88" s="363"/>
      <c r="C88" s="89"/>
      <c r="D88" s="88" t="s">
        <v>45</v>
      </c>
      <c r="E88" s="19" t="s">
        <v>16</v>
      </c>
      <c r="F88" s="32">
        <v>500</v>
      </c>
      <c r="G88" s="12">
        <v>1</v>
      </c>
      <c r="H88" s="12">
        <v>0</v>
      </c>
      <c r="I88" s="140">
        <f t="shared" si="33"/>
        <v>500</v>
      </c>
      <c r="J88" s="140">
        <f t="shared" si="34"/>
        <v>0</v>
      </c>
      <c r="K88" s="140">
        <f t="shared" si="35"/>
        <v>1000</v>
      </c>
      <c r="L88" s="141">
        <f t="shared" si="36"/>
        <v>0</v>
      </c>
      <c r="M88" s="141">
        <f t="shared" si="37"/>
        <v>0</v>
      </c>
      <c r="N88" s="141">
        <f t="shared" si="38"/>
        <v>0</v>
      </c>
      <c r="O88" s="142">
        <f t="shared" si="43"/>
        <v>0</v>
      </c>
      <c r="P88" s="142">
        <f t="shared" si="39"/>
        <v>0</v>
      </c>
      <c r="Q88" s="142">
        <f t="shared" si="40"/>
        <v>0</v>
      </c>
      <c r="R88" s="143">
        <f t="shared" si="44"/>
        <v>0</v>
      </c>
      <c r="S88" s="144">
        <f t="shared" si="41"/>
        <v>0</v>
      </c>
      <c r="T88" s="144">
        <f t="shared" si="42"/>
        <v>0</v>
      </c>
      <c r="U88" s="128">
        <f t="shared" si="45"/>
        <v>1000</v>
      </c>
      <c r="V88" s="47" t="s">
        <v>15</v>
      </c>
      <c r="W88" s="26">
        <v>2</v>
      </c>
      <c r="X88" s="314"/>
      <c r="Y88" s="345"/>
    </row>
    <row r="89" spans="2:26" s="62" customFormat="1" ht="12.75" customHeight="1" x14ac:dyDescent="0.2">
      <c r="B89" s="363"/>
      <c r="C89" s="89"/>
      <c r="D89" s="88" t="s">
        <v>46</v>
      </c>
      <c r="E89" s="19" t="s">
        <v>16</v>
      </c>
      <c r="F89" s="32">
        <v>2500</v>
      </c>
      <c r="G89" s="12">
        <v>1</v>
      </c>
      <c r="H89" s="12">
        <v>0</v>
      </c>
      <c r="I89" s="140">
        <f t="shared" si="33"/>
        <v>2500</v>
      </c>
      <c r="J89" s="140">
        <f t="shared" si="34"/>
        <v>0</v>
      </c>
      <c r="K89" s="140">
        <f t="shared" si="35"/>
        <v>5000</v>
      </c>
      <c r="L89" s="141">
        <f t="shared" si="36"/>
        <v>0</v>
      </c>
      <c r="M89" s="141">
        <f t="shared" si="37"/>
        <v>0</v>
      </c>
      <c r="N89" s="141">
        <f t="shared" si="38"/>
        <v>0</v>
      </c>
      <c r="O89" s="142">
        <f t="shared" si="43"/>
        <v>0</v>
      </c>
      <c r="P89" s="142">
        <f t="shared" si="39"/>
        <v>0</v>
      </c>
      <c r="Q89" s="142">
        <f t="shared" si="40"/>
        <v>0</v>
      </c>
      <c r="R89" s="143">
        <f t="shared" si="44"/>
        <v>0</v>
      </c>
      <c r="S89" s="144">
        <f t="shared" si="41"/>
        <v>0</v>
      </c>
      <c r="T89" s="144">
        <f t="shared" si="42"/>
        <v>0</v>
      </c>
      <c r="U89" s="128">
        <f t="shared" si="45"/>
        <v>5000</v>
      </c>
      <c r="V89" s="47" t="s">
        <v>15</v>
      </c>
      <c r="W89" s="26">
        <v>2</v>
      </c>
      <c r="X89" s="314"/>
      <c r="Y89" s="345"/>
    </row>
    <row r="90" spans="2:26" s="62" customFormat="1" ht="12.75" customHeight="1" x14ac:dyDescent="0.2">
      <c r="B90" s="363"/>
      <c r="C90" s="89"/>
      <c r="D90" s="88" t="s">
        <v>99</v>
      </c>
      <c r="E90" s="19" t="s">
        <v>16</v>
      </c>
      <c r="F90" s="32">
        <v>400</v>
      </c>
      <c r="G90" s="12">
        <v>1</v>
      </c>
      <c r="H90" s="12">
        <v>0</v>
      </c>
      <c r="I90" s="140">
        <f t="shared" si="33"/>
        <v>400</v>
      </c>
      <c r="J90" s="140">
        <f t="shared" si="34"/>
        <v>0</v>
      </c>
      <c r="K90" s="140">
        <f t="shared" si="35"/>
        <v>800</v>
      </c>
      <c r="L90" s="141">
        <f t="shared" si="36"/>
        <v>0</v>
      </c>
      <c r="M90" s="141">
        <f t="shared" si="37"/>
        <v>0</v>
      </c>
      <c r="N90" s="141">
        <f t="shared" si="38"/>
        <v>0</v>
      </c>
      <c r="O90" s="142">
        <f t="shared" si="43"/>
        <v>0</v>
      </c>
      <c r="P90" s="142">
        <f t="shared" si="39"/>
        <v>0</v>
      </c>
      <c r="Q90" s="142">
        <f t="shared" si="40"/>
        <v>0</v>
      </c>
      <c r="R90" s="143">
        <f t="shared" si="44"/>
        <v>0</v>
      </c>
      <c r="S90" s="144">
        <f t="shared" si="41"/>
        <v>0</v>
      </c>
      <c r="T90" s="144">
        <f t="shared" si="42"/>
        <v>0</v>
      </c>
      <c r="U90" s="128">
        <f t="shared" si="45"/>
        <v>800</v>
      </c>
      <c r="V90" s="47" t="s">
        <v>15</v>
      </c>
      <c r="W90" s="26">
        <v>2</v>
      </c>
      <c r="X90" s="314"/>
      <c r="Y90" s="345"/>
    </row>
    <row r="91" spans="2:26" s="62" customFormat="1" ht="12.75" customHeight="1" x14ac:dyDescent="0.2">
      <c r="B91" s="364"/>
      <c r="C91" s="84"/>
      <c r="D91" s="5" t="s">
        <v>47</v>
      </c>
      <c r="E91" s="19" t="s">
        <v>16</v>
      </c>
      <c r="F91" s="32">
        <v>5000</v>
      </c>
      <c r="G91" s="12">
        <v>1</v>
      </c>
      <c r="H91" s="12">
        <v>0</v>
      </c>
      <c r="I91" s="140">
        <f t="shared" si="33"/>
        <v>5000</v>
      </c>
      <c r="J91" s="140">
        <f t="shared" si="34"/>
        <v>0</v>
      </c>
      <c r="K91" s="140">
        <f t="shared" si="35"/>
        <v>10000</v>
      </c>
      <c r="L91" s="141">
        <f t="shared" si="36"/>
        <v>0</v>
      </c>
      <c r="M91" s="141">
        <f t="shared" si="37"/>
        <v>0</v>
      </c>
      <c r="N91" s="141">
        <f t="shared" si="38"/>
        <v>0</v>
      </c>
      <c r="O91" s="142">
        <f t="shared" si="43"/>
        <v>0</v>
      </c>
      <c r="P91" s="142">
        <f t="shared" si="39"/>
        <v>0</v>
      </c>
      <c r="Q91" s="142">
        <f t="shared" si="40"/>
        <v>0</v>
      </c>
      <c r="R91" s="143">
        <f t="shared" si="44"/>
        <v>0</v>
      </c>
      <c r="S91" s="144">
        <f t="shared" si="41"/>
        <v>0</v>
      </c>
      <c r="T91" s="144">
        <f t="shared" si="42"/>
        <v>0</v>
      </c>
      <c r="U91" s="128">
        <f t="shared" si="45"/>
        <v>10000</v>
      </c>
      <c r="V91" s="47" t="s">
        <v>15</v>
      </c>
      <c r="W91" s="26">
        <v>2</v>
      </c>
      <c r="X91" s="314"/>
      <c r="Y91" s="345"/>
    </row>
    <row r="92" spans="2:26" s="62" customFormat="1" ht="12.75" customHeight="1" x14ac:dyDescent="0.2">
      <c r="B92" s="362" t="s">
        <v>78</v>
      </c>
      <c r="C92" s="365" t="s">
        <v>79</v>
      </c>
      <c r="D92" s="8" t="s">
        <v>54</v>
      </c>
      <c r="E92" s="19" t="s">
        <v>22</v>
      </c>
      <c r="F92" s="32">
        <v>800</v>
      </c>
      <c r="G92" s="12">
        <v>1</v>
      </c>
      <c r="H92" s="12">
        <v>0</v>
      </c>
      <c r="I92" s="140">
        <f t="shared" si="33"/>
        <v>0</v>
      </c>
      <c r="J92" s="140">
        <f t="shared" si="34"/>
        <v>0</v>
      </c>
      <c r="K92" s="140">
        <f t="shared" si="35"/>
        <v>0</v>
      </c>
      <c r="L92" s="141">
        <f t="shared" si="36"/>
        <v>0</v>
      </c>
      <c r="M92" s="141">
        <f t="shared" si="37"/>
        <v>0</v>
      </c>
      <c r="N92" s="141">
        <f t="shared" si="38"/>
        <v>0</v>
      </c>
      <c r="O92" s="142">
        <f t="shared" si="43"/>
        <v>800</v>
      </c>
      <c r="P92" s="142">
        <f t="shared" si="39"/>
        <v>0</v>
      </c>
      <c r="Q92" s="142">
        <f t="shared" si="40"/>
        <v>1600</v>
      </c>
      <c r="R92" s="143">
        <f t="shared" si="44"/>
        <v>0</v>
      </c>
      <c r="S92" s="144">
        <f t="shared" si="41"/>
        <v>0</v>
      </c>
      <c r="T92" s="144">
        <f t="shared" si="42"/>
        <v>0</v>
      </c>
      <c r="U92" s="128">
        <f t="shared" si="45"/>
        <v>1600</v>
      </c>
      <c r="V92" s="47" t="s">
        <v>15</v>
      </c>
      <c r="W92" s="26">
        <v>2</v>
      </c>
      <c r="X92" s="314"/>
      <c r="Y92" s="345"/>
    </row>
    <row r="93" spans="2:26" s="62" customFormat="1" ht="12.75" customHeight="1" x14ac:dyDescent="0.2">
      <c r="B93" s="362"/>
      <c r="C93" s="365"/>
      <c r="D93" s="5" t="s">
        <v>55</v>
      </c>
      <c r="E93" s="19" t="s">
        <v>22</v>
      </c>
      <c r="F93" s="32">
        <v>700</v>
      </c>
      <c r="G93" s="12">
        <v>1</v>
      </c>
      <c r="H93" s="12">
        <v>0</v>
      </c>
      <c r="I93" s="140">
        <f t="shared" si="33"/>
        <v>0</v>
      </c>
      <c r="J93" s="140">
        <f t="shared" si="34"/>
        <v>0</v>
      </c>
      <c r="K93" s="140">
        <f t="shared" si="35"/>
        <v>0</v>
      </c>
      <c r="L93" s="141">
        <f t="shared" si="36"/>
        <v>0</v>
      </c>
      <c r="M93" s="141">
        <f t="shared" si="37"/>
        <v>0</v>
      </c>
      <c r="N93" s="141">
        <f t="shared" si="38"/>
        <v>0</v>
      </c>
      <c r="O93" s="142">
        <f t="shared" si="43"/>
        <v>700</v>
      </c>
      <c r="P93" s="142">
        <f t="shared" si="39"/>
        <v>0</v>
      </c>
      <c r="Q93" s="142">
        <f t="shared" si="40"/>
        <v>1400</v>
      </c>
      <c r="R93" s="143">
        <f t="shared" si="44"/>
        <v>0</v>
      </c>
      <c r="S93" s="144">
        <f t="shared" si="41"/>
        <v>0</v>
      </c>
      <c r="T93" s="144">
        <f t="shared" si="42"/>
        <v>0</v>
      </c>
      <c r="U93" s="128">
        <f t="shared" si="45"/>
        <v>1400</v>
      </c>
      <c r="V93" s="47" t="s">
        <v>15</v>
      </c>
      <c r="W93" s="26">
        <v>2</v>
      </c>
      <c r="X93" s="314"/>
      <c r="Y93" s="345"/>
    </row>
    <row r="94" spans="2:26" s="62" customFormat="1" ht="12.75" customHeight="1" thickBot="1" x14ac:dyDescent="0.25">
      <c r="B94" s="367"/>
      <c r="C94" s="366"/>
      <c r="D94" s="6" t="s">
        <v>56</v>
      </c>
      <c r="E94" s="27" t="s">
        <v>22</v>
      </c>
      <c r="F94" s="35">
        <v>1100</v>
      </c>
      <c r="G94" s="16">
        <v>1</v>
      </c>
      <c r="H94" s="16">
        <v>0</v>
      </c>
      <c r="I94" s="148">
        <f t="shared" si="33"/>
        <v>0</v>
      </c>
      <c r="J94" s="148">
        <f t="shared" si="34"/>
        <v>0</v>
      </c>
      <c r="K94" s="148">
        <f t="shared" si="35"/>
        <v>0</v>
      </c>
      <c r="L94" s="149">
        <f t="shared" si="36"/>
        <v>0</v>
      </c>
      <c r="M94" s="149">
        <f t="shared" si="37"/>
        <v>0</v>
      </c>
      <c r="N94" s="149">
        <f t="shared" si="38"/>
        <v>0</v>
      </c>
      <c r="O94" s="150">
        <f t="shared" si="43"/>
        <v>1100</v>
      </c>
      <c r="P94" s="150">
        <f t="shared" si="39"/>
        <v>0</v>
      </c>
      <c r="Q94" s="150">
        <f t="shared" si="40"/>
        <v>2200</v>
      </c>
      <c r="R94" s="151">
        <f t="shared" si="44"/>
        <v>0</v>
      </c>
      <c r="S94" s="151">
        <f t="shared" si="41"/>
        <v>0</v>
      </c>
      <c r="T94" s="151">
        <f t="shared" si="42"/>
        <v>0</v>
      </c>
      <c r="U94" s="129">
        <f t="shared" si="45"/>
        <v>2200</v>
      </c>
      <c r="V94" s="79" t="s">
        <v>15</v>
      </c>
      <c r="W94" s="79">
        <v>2</v>
      </c>
      <c r="X94" s="315"/>
      <c r="Y94" s="345"/>
    </row>
    <row r="95" spans="2:26" s="62" customFormat="1" ht="12.75" customHeight="1" thickTop="1" x14ac:dyDescent="0.2">
      <c r="B95" s="368" t="s">
        <v>129</v>
      </c>
      <c r="C95" s="381">
        <v>1001</v>
      </c>
      <c r="D95" s="316" t="s">
        <v>126</v>
      </c>
      <c r="E95" s="51" t="s">
        <v>127</v>
      </c>
      <c r="F95" s="34">
        <v>225</v>
      </c>
      <c r="G95" s="12">
        <v>1</v>
      </c>
      <c r="H95" s="12">
        <v>0</v>
      </c>
      <c r="I95" s="145">
        <f t="shared" si="33"/>
        <v>225</v>
      </c>
      <c r="J95" s="145">
        <f t="shared" si="34"/>
        <v>225</v>
      </c>
      <c r="K95" s="145">
        <f t="shared" si="35"/>
        <v>0</v>
      </c>
      <c r="L95" s="146">
        <f t="shared" si="36"/>
        <v>0</v>
      </c>
      <c r="M95" s="146">
        <f t="shared" si="37"/>
        <v>0</v>
      </c>
      <c r="N95" s="146">
        <f t="shared" si="38"/>
        <v>0</v>
      </c>
      <c r="O95" s="147">
        <f t="shared" si="43"/>
        <v>0</v>
      </c>
      <c r="P95" s="147">
        <f t="shared" si="39"/>
        <v>0</v>
      </c>
      <c r="Q95" s="147">
        <f t="shared" si="40"/>
        <v>0</v>
      </c>
      <c r="R95" s="144">
        <f t="shared" si="44"/>
        <v>0</v>
      </c>
      <c r="S95" s="144">
        <f t="shared" si="41"/>
        <v>0</v>
      </c>
      <c r="T95" s="144">
        <f t="shared" si="42"/>
        <v>0</v>
      </c>
      <c r="U95" s="128">
        <f t="shared" si="45"/>
        <v>0</v>
      </c>
      <c r="V95" s="43" t="s">
        <v>4</v>
      </c>
      <c r="W95" s="252">
        <v>1</v>
      </c>
      <c r="X95" s="319" t="s">
        <v>67</v>
      </c>
      <c r="Y95" s="345"/>
      <c r="Z95" s="236" t="s">
        <v>182</v>
      </c>
    </row>
    <row r="96" spans="2:26" s="62" customFormat="1" ht="12.75" customHeight="1" x14ac:dyDescent="0.2">
      <c r="B96" s="369"/>
      <c r="C96" s="382"/>
      <c r="D96" s="317"/>
      <c r="E96" s="19" t="s">
        <v>128</v>
      </c>
      <c r="F96" s="62">
        <v>2025</v>
      </c>
      <c r="G96" s="12">
        <v>1</v>
      </c>
      <c r="H96" s="12">
        <v>0</v>
      </c>
      <c r="I96" s="140">
        <f t="shared" si="33"/>
        <v>0</v>
      </c>
      <c r="J96" s="140">
        <f t="shared" si="34"/>
        <v>0</v>
      </c>
      <c r="K96" s="140">
        <f t="shared" si="35"/>
        <v>0</v>
      </c>
      <c r="L96" s="141">
        <f t="shared" si="36"/>
        <v>0</v>
      </c>
      <c r="M96" s="141">
        <f t="shared" si="37"/>
        <v>0</v>
      </c>
      <c r="N96" s="141">
        <f t="shared" si="38"/>
        <v>0</v>
      </c>
      <c r="O96" s="142">
        <f t="shared" si="43"/>
        <v>2025</v>
      </c>
      <c r="P96" s="142">
        <f t="shared" si="39"/>
        <v>2025</v>
      </c>
      <c r="Q96" s="142">
        <f t="shared" si="40"/>
        <v>0</v>
      </c>
      <c r="R96" s="143">
        <f t="shared" si="44"/>
        <v>0</v>
      </c>
      <c r="S96" s="144">
        <f t="shared" si="41"/>
        <v>0</v>
      </c>
      <c r="T96" s="144">
        <f t="shared" si="42"/>
        <v>0</v>
      </c>
      <c r="U96" s="128">
        <f t="shared" si="45"/>
        <v>0</v>
      </c>
      <c r="V96" s="47" t="s">
        <v>4</v>
      </c>
      <c r="W96" s="252">
        <v>1</v>
      </c>
      <c r="X96" s="320"/>
      <c r="Y96" s="345"/>
      <c r="Z96" s="236" t="s">
        <v>182</v>
      </c>
    </row>
    <row r="97" spans="1:29" s="62" customFormat="1" ht="12.75" customHeight="1" x14ac:dyDescent="0.2">
      <c r="B97" s="371" t="s">
        <v>120</v>
      </c>
      <c r="C97" s="382"/>
      <c r="D97" s="63" t="s">
        <v>122</v>
      </c>
      <c r="E97" s="19" t="s">
        <v>16</v>
      </c>
      <c r="F97" s="32">
        <v>850</v>
      </c>
      <c r="G97" s="12">
        <v>1</v>
      </c>
      <c r="H97" s="12">
        <v>0</v>
      </c>
      <c r="I97" s="140">
        <f t="shared" si="33"/>
        <v>850</v>
      </c>
      <c r="J97" s="140">
        <f t="shared" si="34"/>
        <v>850</v>
      </c>
      <c r="K97" s="140">
        <f t="shared" si="35"/>
        <v>0</v>
      </c>
      <c r="L97" s="141">
        <f t="shared" si="36"/>
        <v>0</v>
      </c>
      <c r="M97" s="141">
        <f t="shared" si="37"/>
        <v>0</v>
      </c>
      <c r="N97" s="141">
        <f t="shared" si="38"/>
        <v>0</v>
      </c>
      <c r="O97" s="142">
        <f t="shared" si="43"/>
        <v>0</v>
      </c>
      <c r="P97" s="142">
        <f t="shared" si="39"/>
        <v>0</v>
      </c>
      <c r="Q97" s="142">
        <f t="shared" si="40"/>
        <v>0</v>
      </c>
      <c r="R97" s="143">
        <f t="shared" si="44"/>
        <v>0</v>
      </c>
      <c r="S97" s="144">
        <f t="shared" si="41"/>
        <v>0</v>
      </c>
      <c r="T97" s="144">
        <f t="shared" si="42"/>
        <v>0</v>
      </c>
      <c r="U97" s="128">
        <f t="shared" si="45"/>
        <v>0</v>
      </c>
      <c r="V97" s="47" t="s">
        <v>4</v>
      </c>
      <c r="W97" s="252">
        <v>1</v>
      </c>
      <c r="X97" s="320"/>
      <c r="Y97" s="345"/>
      <c r="Z97" s="236" t="s">
        <v>182</v>
      </c>
    </row>
    <row r="98" spans="1:29" s="62" customFormat="1" ht="12.75" customHeight="1" x14ac:dyDescent="0.2">
      <c r="B98" s="372"/>
      <c r="C98" s="382"/>
      <c r="D98" s="295" t="s">
        <v>123</v>
      </c>
      <c r="E98" s="19" t="s">
        <v>63</v>
      </c>
      <c r="F98" s="32">
        <v>575</v>
      </c>
      <c r="G98" s="12">
        <v>0</v>
      </c>
      <c r="H98" s="12">
        <v>1</v>
      </c>
      <c r="I98" s="140">
        <f t="shared" si="33"/>
        <v>0</v>
      </c>
      <c r="J98" s="140">
        <f t="shared" si="34"/>
        <v>0</v>
      </c>
      <c r="K98" s="140">
        <f t="shared" si="35"/>
        <v>0</v>
      </c>
      <c r="L98" s="141">
        <f t="shared" si="36"/>
        <v>575</v>
      </c>
      <c r="M98" s="141">
        <f t="shared" si="37"/>
        <v>575</v>
      </c>
      <c r="N98" s="141">
        <f t="shared" si="38"/>
        <v>0</v>
      </c>
      <c r="O98" s="142">
        <f t="shared" si="43"/>
        <v>0</v>
      </c>
      <c r="P98" s="142">
        <f t="shared" si="39"/>
        <v>0</v>
      </c>
      <c r="Q98" s="142">
        <f t="shared" si="40"/>
        <v>0</v>
      </c>
      <c r="R98" s="143">
        <f t="shared" si="44"/>
        <v>0</v>
      </c>
      <c r="S98" s="144">
        <f t="shared" si="41"/>
        <v>0</v>
      </c>
      <c r="T98" s="144">
        <f t="shared" si="42"/>
        <v>0</v>
      </c>
      <c r="U98" s="128">
        <f t="shared" si="45"/>
        <v>0</v>
      </c>
      <c r="V98" s="47" t="s">
        <v>4</v>
      </c>
      <c r="W98" s="252">
        <v>1</v>
      </c>
      <c r="X98" s="320"/>
      <c r="Y98" s="345"/>
      <c r="Z98" s="236" t="s">
        <v>182</v>
      </c>
    </row>
    <row r="99" spans="1:29" s="62" customFormat="1" ht="12.75" customHeight="1" x14ac:dyDescent="0.2">
      <c r="B99" s="372"/>
      <c r="C99" s="382"/>
      <c r="D99" s="374"/>
      <c r="E99" s="19" t="s">
        <v>121</v>
      </c>
      <c r="F99" s="32">
        <v>575</v>
      </c>
      <c r="G99" s="12">
        <v>0</v>
      </c>
      <c r="H99" s="12">
        <v>1</v>
      </c>
      <c r="I99" s="140">
        <f t="shared" si="33"/>
        <v>0</v>
      </c>
      <c r="J99" s="140">
        <f t="shared" si="34"/>
        <v>0</v>
      </c>
      <c r="K99" s="140">
        <f t="shared" si="35"/>
        <v>0</v>
      </c>
      <c r="L99" s="141">
        <f t="shared" si="36"/>
        <v>0</v>
      </c>
      <c r="M99" s="141">
        <f t="shared" si="37"/>
        <v>0</v>
      </c>
      <c r="N99" s="141">
        <f t="shared" si="38"/>
        <v>0</v>
      </c>
      <c r="O99" s="142">
        <f t="shared" si="43"/>
        <v>0</v>
      </c>
      <c r="P99" s="142">
        <f t="shared" si="39"/>
        <v>0</v>
      </c>
      <c r="Q99" s="142">
        <f t="shared" si="40"/>
        <v>0</v>
      </c>
      <c r="R99" s="143">
        <f t="shared" si="44"/>
        <v>575</v>
      </c>
      <c r="S99" s="144">
        <f t="shared" si="41"/>
        <v>575</v>
      </c>
      <c r="T99" s="144">
        <f t="shared" si="42"/>
        <v>0</v>
      </c>
      <c r="U99" s="128">
        <f t="shared" si="45"/>
        <v>575</v>
      </c>
      <c r="V99" s="47" t="s">
        <v>15</v>
      </c>
      <c r="W99" s="252">
        <v>1</v>
      </c>
      <c r="X99" s="320"/>
      <c r="Y99" s="345"/>
      <c r="Z99" s="236" t="s">
        <v>182</v>
      </c>
    </row>
    <row r="100" spans="1:29" s="62" customFormat="1" ht="12.75" customHeight="1" x14ac:dyDescent="0.2">
      <c r="B100" s="372"/>
      <c r="C100" s="382"/>
      <c r="D100" s="295" t="s">
        <v>124</v>
      </c>
      <c r="E100" s="19" t="s">
        <v>101</v>
      </c>
      <c r="F100" s="32">
        <v>1125</v>
      </c>
      <c r="G100" s="12">
        <v>1</v>
      </c>
      <c r="H100" s="12">
        <v>0</v>
      </c>
      <c r="I100" s="140">
        <f t="shared" si="33"/>
        <v>1125</v>
      </c>
      <c r="J100" s="140">
        <f t="shared" si="34"/>
        <v>1125</v>
      </c>
      <c r="K100" s="140">
        <f t="shared" si="35"/>
        <v>0</v>
      </c>
      <c r="L100" s="141">
        <f t="shared" si="36"/>
        <v>0</v>
      </c>
      <c r="M100" s="141">
        <f t="shared" si="37"/>
        <v>0</v>
      </c>
      <c r="N100" s="141">
        <f t="shared" si="38"/>
        <v>0</v>
      </c>
      <c r="O100" s="142">
        <f t="shared" si="43"/>
        <v>0</v>
      </c>
      <c r="P100" s="142">
        <f t="shared" si="39"/>
        <v>0</v>
      </c>
      <c r="Q100" s="142">
        <f t="shared" si="40"/>
        <v>0</v>
      </c>
      <c r="R100" s="143">
        <f t="shared" si="44"/>
        <v>0</v>
      </c>
      <c r="S100" s="144">
        <f t="shared" si="41"/>
        <v>0</v>
      </c>
      <c r="T100" s="144">
        <f t="shared" si="42"/>
        <v>0</v>
      </c>
      <c r="U100" s="128">
        <f t="shared" si="45"/>
        <v>0</v>
      </c>
      <c r="V100" s="47" t="s">
        <v>4</v>
      </c>
      <c r="W100" s="252">
        <v>1</v>
      </c>
      <c r="X100" s="320"/>
      <c r="Y100" s="345"/>
      <c r="Z100" s="236" t="s">
        <v>182</v>
      </c>
    </row>
    <row r="101" spans="1:29" s="62" customFormat="1" ht="12.75" customHeight="1" x14ac:dyDescent="0.2">
      <c r="B101" s="373"/>
      <c r="C101" s="382"/>
      <c r="D101" s="374"/>
      <c r="E101" s="19" t="s">
        <v>125</v>
      </c>
      <c r="F101" s="32">
        <v>2625</v>
      </c>
      <c r="G101" s="12">
        <v>1</v>
      </c>
      <c r="H101" s="12">
        <v>0</v>
      </c>
      <c r="I101" s="140">
        <f t="shared" si="33"/>
        <v>0</v>
      </c>
      <c r="J101" s="140">
        <f t="shared" si="34"/>
        <v>0</v>
      </c>
      <c r="K101" s="140">
        <f t="shared" si="35"/>
        <v>0</v>
      </c>
      <c r="L101" s="141">
        <f t="shared" si="36"/>
        <v>0</v>
      </c>
      <c r="M101" s="141">
        <f t="shared" si="37"/>
        <v>0</v>
      </c>
      <c r="N101" s="141">
        <f t="shared" si="38"/>
        <v>0</v>
      </c>
      <c r="O101" s="142">
        <f t="shared" si="43"/>
        <v>2625</v>
      </c>
      <c r="P101" s="142">
        <f t="shared" si="39"/>
        <v>2625</v>
      </c>
      <c r="Q101" s="142">
        <f t="shared" si="40"/>
        <v>0</v>
      </c>
      <c r="R101" s="143">
        <f t="shared" si="44"/>
        <v>0</v>
      </c>
      <c r="S101" s="144">
        <f t="shared" si="41"/>
        <v>0</v>
      </c>
      <c r="T101" s="144">
        <f t="shared" si="42"/>
        <v>0</v>
      </c>
      <c r="U101" s="128">
        <f t="shared" si="45"/>
        <v>2625</v>
      </c>
      <c r="V101" s="47" t="s">
        <v>15</v>
      </c>
      <c r="W101" s="252">
        <v>1</v>
      </c>
      <c r="X101" s="320"/>
      <c r="Y101" s="345"/>
      <c r="Z101" s="236" t="s">
        <v>182</v>
      </c>
    </row>
    <row r="102" spans="1:29" s="62" customFormat="1" ht="12.75" customHeight="1" x14ac:dyDescent="0.2">
      <c r="B102" s="375" t="s">
        <v>114</v>
      </c>
      <c r="C102" s="382"/>
      <c r="D102" s="5" t="s">
        <v>115</v>
      </c>
      <c r="E102" s="19" t="s">
        <v>22</v>
      </c>
      <c r="F102" s="32">
        <v>700</v>
      </c>
      <c r="G102" s="12">
        <v>0</v>
      </c>
      <c r="H102" s="12">
        <v>1</v>
      </c>
      <c r="I102" s="140">
        <f>IF(MID(E102,1,1)="k",0,F102*G102)</f>
        <v>0</v>
      </c>
      <c r="J102" s="140">
        <f>IF(W102=1,I102*1,0)</f>
        <v>0</v>
      </c>
      <c r="K102" s="140">
        <f>IF(W102=2,I102*2,0)</f>
        <v>0</v>
      </c>
      <c r="L102" s="141">
        <f>IF(MID(E102,1,1)="k",0,F102*H102)</f>
        <v>0</v>
      </c>
      <c r="M102" s="141">
        <f>IF(W102=1,L102*1,0)</f>
        <v>0</v>
      </c>
      <c r="N102" s="141">
        <f>IF(W102=2,L102*2,0)</f>
        <v>0</v>
      </c>
      <c r="O102" s="142">
        <f>IF(MID($E102,1,1)="t",0,$F102*$G102)</f>
        <v>0</v>
      </c>
      <c r="P102" s="142">
        <f>IF(W102=1,O102*1,0)</f>
        <v>0</v>
      </c>
      <c r="Q102" s="142">
        <f>IF(W102=2,O102*2,0)</f>
        <v>0</v>
      </c>
      <c r="R102" s="143">
        <f>IF(MID($E102,1,1)="t",0,$F102*$H102)</f>
        <v>700</v>
      </c>
      <c r="S102" s="144">
        <f>IF(W102=1,R102*1,0)</f>
        <v>700</v>
      </c>
      <c r="T102" s="144">
        <f>IF(W102=2,R102*2,0)</f>
        <v>0</v>
      </c>
      <c r="U102" s="128">
        <f>IF($V102="ne",0,SUM($J102:$K102,$M102:$N102,$P102:$Q102,$S102:$T102))</f>
        <v>700</v>
      </c>
      <c r="V102" s="47" t="s">
        <v>15</v>
      </c>
      <c r="W102" s="252">
        <v>1</v>
      </c>
      <c r="X102" s="320"/>
      <c r="Y102" s="345"/>
      <c r="Z102" s="236" t="s">
        <v>182</v>
      </c>
    </row>
    <row r="103" spans="1:29" s="62" customFormat="1" ht="12.75" customHeight="1" x14ac:dyDescent="0.2">
      <c r="B103" s="359"/>
      <c r="C103" s="382"/>
      <c r="D103" s="5" t="s">
        <v>116</v>
      </c>
      <c r="E103" s="19" t="s">
        <v>22</v>
      </c>
      <c r="F103" s="32">
        <v>400</v>
      </c>
      <c r="G103" s="12">
        <v>1</v>
      </c>
      <c r="H103" s="12">
        <v>0</v>
      </c>
      <c r="I103" s="140">
        <f>IF(MID(E103,1,1)="k",0,F103*G103)</f>
        <v>0</v>
      </c>
      <c r="J103" s="140">
        <f>IF(W103=1,I103*1,0)</f>
        <v>0</v>
      </c>
      <c r="K103" s="140">
        <f>IF(W103=2,I103*2,0)</f>
        <v>0</v>
      </c>
      <c r="L103" s="141">
        <f>IF(MID(E103,1,1)="k",0,F103*H103)</f>
        <v>0</v>
      </c>
      <c r="M103" s="141">
        <f>IF(W103=1,L103*1,0)</f>
        <v>0</v>
      </c>
      <c r="N103" s="141">
        <f>IF(W103=2,L103*2,0)</f>
        <v>0</v>
      </c>
      <c r="O103" s="142">
        <f>IF(MID($E103,1,1)="t",0,$F103*$G103)</f>
        <v>400</v>
      </c>
      <c r="P103" s="142">
        <f>IF(W103=1,O103*1,0)</f>
        <v>400</v>
      </c>
      <c r="Q103" s="142">
        <f>IF(W103=2,O103*2,0)</f>
        <v>0</v>
      </c>
      <c r="R103" s="143">
        <f>IF(MID($E103,1,1)="t",0,$F103*$H103)</f>
        <v>0</v>
      </c>
      <c r="S103" s="144">
        <f>IF(W103=1,R103*1,0)</f>
        <v>0</v>
      </c>
      <c r="T103" s="144">
        <f>IF(W103=2,R103*2,0)</f>
        <v>0</v>
      </c>
      <c r="U103" s="128">
        <f>IF($V103="ne",0,SUM($J103:$K103,$M103:$N103,$P103:$Q103,$S103:$T103))</f>
        <v>400</v>
      </c>
      <c r="V103" s="47" t="s">
        <v>15</v>
      </c>
      <c r="W103" s="252">
        <v>1</v>
      </c>
      <c r="X103" s="320"/>
      <c r="Y103" s="345"/>
      <c r="Z103" s="236" t="s">
        <v>182</v>
      </c>
    </row>
    <row r="104" spans="1:29" s="62" customFormat="1" ht="12.75" customHeight="1" x14ac:dyDescent="0.2">
      <c r="B104" s="376"/>
      <c r="C104" s="382"/>
      <c r="D104" s="167" t="s">
        <v>163</v>
      </c>
      <c r="E104" s="168" t="s">
        <v>22</v>
      </c>
      <c r="F104" s="162">
        <v>3000</v>
      </c>
      <c r="G104" s="169">
        <v>0</v>
      </c>
      <c r="H104" s="169">
        <v>1</v>
      </c>
      <c r="I104" s="170">
        <f>IF(MID(E104,1,1)="k",0,F104*G104)</f>
        <v>0</v>
      </c>
      <c r="J104" s="170">
        <f>IF(W104=1,I104*1,0)</f>
        <v>0</v>
      </c>
      <c r="K104" s="170">
        <f>IF(W104=2,I104*2,0)</f>
        <v>0</v>
      </c>
      <c r="L104" s="171">
        <f>IF(MID(E104,1,1)="k",0,F104*H104)</f>
        <v>0</v>
      </c>
      <c r="M104" s="171">
        <f>IF(W104=1,L104*1,0)</f>
        <v>0</v>
      </c>
      <c r="N104" s="171">
        <f>IF(W104=2,L104*2,0)</f>
        <v>0</v>
      </c>
      <c r="O104" s="172">
        <f>IF(MID($E104,1,1)="t",0,$F104*$G104)</f>
        <v>0</v>
      </c>
      <c r="P104" s="172">
        <f>IF(W104=1,O104*1,0)</f>
        <v>0</v>
      </c>
      <c r="Q104" s="172">
        <f>IF(W104=2,O104*2,0)</f>
        <v>0</v>
      </c>
      <c r="R104" s="173">
        <f>IF(MID($E104,1,1)="t",0,$F104*$H104)</f>
        <v>3000</v>
      </c>
      <c r="S104" s="173">
        <f>IF(W104=1,R104*1,0)</f>
        <v>3000</v>
      </c>
      <c r="T104" s="173">
        <f>IF(W104=2,R104*2,0)</f>
        <v>0</v>
      </c>
      <c r="U104" s="174">
        <f>IF($V104="ne",0,SUM($J104:$K104,$M104:$N104,$P104:$Q104,$S104:$T104))</f>
        <v>3000</v>
      </c>
      <c r="V104" s="175" t="s">
        <v>15</v>
      </c>
      <c r="W104" s="253">
        <v>1</v>
      </c>
      <c r="X104" s="320"/>
      <c r="Y104" s="345"/>
      <c r="Z104" s="236" t="s">
        <v>182</v>
      </c>
    </row>
    <row r="105" spans="1:29" s="62" customFormat="1" ht="12.75" customHeight="1" x14ac:dyDescent="0.2">
      <c r="B105" s="375" t="s">
        <v>130</v>
      </c>
      <c r="C105" s="382"/>
      <c r="D105" s="197" t="s">
        <v>113</v>
      </c>
      <c r="E105" s="177" t="s">
        <v>22</v>
      </c>
      <c r="F105" s="178">
        <v>3000</v>
      </c>
      <c r="G105" s="179">
        <v>0</v>
      </c>
      <c r="H105" s="179">
        <v>1</v>
      </c>
      <c r="I105" s="180">
        <f t="shared" ref="I105" si="46">IF(MID(E105,1,1)="k",0,F105*G105)</f>
        <v>0</v>
      </c>
      <c r="J105" s="180">
        <f t="shared" ref="J105" si="47">IF(W105=1,I105*1,0)</f>
        <v>0</v>
      </c>
      <c r="K105" s="180">
        <f t="shared" ref="K105" si="48">IF(W105=2,I105*2,0)</f>
        <v>0</v>
      </c>
      <c r="L105" s="181">
        <f t="shared" ref="L105" si="49">IF(MID(E105,1,1)="k",0,F105*H105)</f>
        <v>0</v>
      </c>
      <c r="M105" s="181">
        <f t="shared" ref="M105" si="50">IF(W105=1,L105*1,0)</f>
        <v>0</v>
      </c>
      <c r="N105" s="181">
        <f t="shared" ref="N105" si="51">IF(W105=2,L105*2,0)</f>
        <v>0</v>
      </c>
      <c r="O105" s="182">
        <f t="shared" ref="O105" si="52">IF(MID($E105,1,1)="t",0,$F105*$G105)</f>
        <v>0</v>
      </c>
      <c r="P105" s="182">
        <f t="shared" ref="P105" si="53">IF(W105=1,O105*1,0)</f>
        <v>0</v>
      </c>
      <c r="Q105" s="182">
        <f t="shared" ref="Q105" si="54">IF(W105=2,O105*2,0)</f>
        <v>0</v>
      </c>
      <c r="R105" s="183">
        <f t="shared" ref="R105" si="55">IF(MID($E105,1,1)="t",0,$F105*$H105)</f>
        <v>3000</v>
      </c>
      <c r="S105" s="184">
        <f t="shared" ref="S105" si="56">IF(W105=1,R105*1,0)</f>
        <v>3000</v>
      </c>
      <c r="T105" s="184">
        <f t="shared" ref="T105" si="57">IF(W105=2,R105*2,0)</f>
        <v>0</v>
      </c>
      <c r="U105" s="185">
        <f t="shared" ref="U105" si="58">IF($V105="ne",0,SUM($J105:$K105,$M105:$N105,$P105:$Q105,$S105:$T105))</f>
        <v>3000</v>
      </c>
      <c r="V105" s="186" t="s">
        <v>15</v>
      </c>
      <c r="W105" s="254">
        <v>1</v>
      </c>
      <c r="X105" s="322"/>
      <c r="Y105" s="345"/>
      <c r="Z105" s="236" t="s">
        <v>182</v>
      </c>
    </row>
    <row r="106" spans="1:29" s="62" customFormat="1" ht="12.75" customHeight="1" x14ac:dyDescent="0.2">
      <c r="B106" s="359"/>
      <c r="C106" s="382"/>
      <c r="D106" s="197" t="s">
        <v>113</v>
      </c>
      <c r="E106" s="177" t="s">
        <v>22</v>
      </c>
      <c r="F106" s="178">
        <v>3000</v>
      </c>
      <c r="G106" s="179">
        <v>0</v>
      </c>
      <c r="H106" s="179">
        <v>1</v>
      </c>
      <c r="I106" s="180">
        <f t="shared" ref="I106:I107" si="59">IF(MID(E106,1,1)="k",0,F106*G106)</f>
        <v>0</v>
      </c>
      <c r="J106" s="180">
        <f>IF(W105=1,I106*1,0)</f>
        <v>0</v>
      </c>
      <c r="K106" s="180">
        <f>IF(W105=2,I106*2,0)</f>
        <v>0</v>
      </c>
      <c r="L106" s="181">
        <f t="shared" ref="L106:L107" si="60">IF(MID(E106,1,1)="k",0,F106*H106)</f>
        <v>0</v>
      </c>
      <c r="M106" s="181">
        <f>IF(W105=1,L106*1,0)</f>
        <v>0</v>
      </c>
      <c r="N106" s="181">
        <f>IF(W105=2,L106*2,0)</f>
        <v>0</v>
      </c>
      <c r="O106" s="182">
        <f>IF(MID($E106,1,1)="t",0,$F106*$G106)</f>
        <v>0</v>
      </c>
      <c r="P106" s="182">
        <f>IF(W105=1,O106*1,0)</f>
        <v>0</v>
      </c>
      <c r="Q106" s="182">
        <f>IF(W105=2,O106*2,0)</f>
        <v>0</v>
      </c>
      <c r="R106" s="183">
        <f>IF(MID($E106,1,1)="t",0,$F106*$H106)</f>
        <v>3000</v>
      </c>
      <c r="S106" s="184">
        <f>IF(W105=1,R106*1,0)</f>
        <v>3000</v>
      </c>
      <c r="T106" s="184">
        <f>IF(W105=2,R106*2,0)</f>
        <v>0</v>
      </c>
      <c r="U106" s="185">
        <f>IF($V106="ne",0,SUM($J106:$K106,$M106:$N106,$P106:$Q106,$S106:$T106))</f>
        <v>3000</v>
      </c>
      <c r="V106" s="186" t="s">
        <v>15</v>
      </c>
      <c r="W106" s="252">
        <v>1</v>
      </c>
      <c r="X106" s="322"/>
      <c r="Y106" s="345"/>
      <c r="Z106" s="236" t="s">
        <v>182</v>
      </c>
    </row>
    <row r="107" spans="1:29" s="62" customFormat="1" ht="12.75" customHeight="1" x14ac:dyDescent="0.2">
      <c r="B107" s="376"/>
      <c r="C107" s="382"/>
      <c r="D107" s="198" t="s">
        <v>94</v>
      </c>
      <c r="E107" s="177" t="s">
        <v>16</v>
      </c>
      <c r="F107" s="178">
        <v>3200</v>
      </c>
      <c r="G107" s="179">
        <v>1</v>
      </c>
      <c r="H107" s="179">
        <v>0</v>
      </c>
      <c r="I107" s="180">
        <f t="shared" si="59"/>
        <v>3200</v>
      </c>
      <c r="J107" s="180">
        <f>IF(W106=1,I107*1,0)</f>
        <v>3200</v>
      </c>
      <c r="K107" s="180">
        <f>IF(W106=2,I107*2,0)</f>
        <v>0</v>
      </c>
      <c r="L107" s="181">
        <f t="shared" si="60"/>
        <v>0</v>
      </c>
      <c r="M107" s="181">
        <f>IF(W106=1,L107*1,0)</f>
        <v>0</v>
      </c>
      <c r="N107" s="181">
        <f>IF(W106=2,L107*2,0)</f>
        <v>0</v>
      </c>
      <c r="O107" s="182">
        <f>IF(MID($E107,1,1)="t",0,$F107*$G107)</f>
        <v>0</v>
      </c>
      <c r="P107" s="182">
        <f>IF(W106=1,O107*1,0)</f>
        <v>0</v>
      </c>
      <c r="Q107" s="182">
        <f>IF(W106=2,O107*2,0)</f>
        <v>0</v>
      </c>
      <c r="R107" s="183">
        <f>IF(MID($E107,1,1)="t",0,$F107*$H107)</f>
        <v>0</v>
      </c>
      <c r="S107" s="184">
        <f>IF(W106=1,R107*1,0)</f>
        <v>0</v>
      </c>
      <c r="T107" s="184">
        <f>IF(W106=2,R107*2,0)</f>
        <v>0</v>
      </c>
      <c r="U107" s="185">
        <f>IF($V107="ne",0,SUM($J107:$K107,$M107:$N107,$P107:$Q107,$S107:$T107))</f>
        <v>3200</v>
      </c>
      <c r="V107" s="186" t="s">
        <v>15</v>
      </c>
      <c r="W107" s="199">
        <v>2</v>
      </c>
      <c r="X107" s="322"/>
      <c r="Y107" s="345"/>
    </row>
    <row r="108" spans="1:29" customFormat="1" ht="12.75" customHeight="1" x14ac:dyDescent="0.25">
      <c r="A108" s="176"/>
      <c r="B108" s="377" t="s">
        <v>69</v>
      </c>
      <c r="C108" s="382"/>
      <c r="D108" s="380" t="s">
        <v>95</v>
      </c>
      <c r="E108" s="177" t="s">
        <v>74</v>
      </c>
      <c r="F108" s="178">
        <v>1800</v>
      </c>
      <c r="G108" s="179">
        <v>0</v>
      </c>
      <c r="H108" s="179">
        <v>1</v>
      </c>
      <c r="I108" s="180">
        <f t="shared" ref="I108:I110" si="61">IF(MID(E108,1,1)="k",0,F108*G108)</f>
        <v>0</v>
      </c>
      <c r="J108" s="180">
        <f t="shared" ref="J108:J110" si="62">IF(W108=1,I108*1,0)</f>
        <v>0</v>
      </c>
      <c r="K108" s="180">
        <f t="shared" ref="K108:K110" si="63">IF(W108=2,I108*2,0)</f>
        <v>0</v>
      </c>
      <c r="L108" s="181">
        <f t="shared" ref="L108:L110" si="64">IF(MID(E108,1,1)="k",0,F108*H108)</f>
        <v>1800</v>
      </c>
      <c r="M108" s="181">
        <f t="shared" ref="M108:M110" si="65">IF(W108=1,L108*1,0)</f>
        <v>1800</v>
      </c>
      <c r="N108" s="181">
        <f t="shared" ref="N108:N110" si="66">IF(W108=2,L108*2,0)</f>
        <v>0</v>
      </c>
      <c r="O108" s="182">
        <f t="shared" ref="O108:O110" si="67">IF(MID($E108,1,1)="t",0,$F108*$G108)</f>
        <v>0</v>
      </c>
      <c r="P108" s="182">
        <f t="shared" ref="P108:P110" si="68">IF(W108=1,O108*1,0)</f>
        <v>0</v>
      </c>
      <c r="Q108" s="182">
        <f t="shared" ref="Q108:Q110" si="69">IF(W108=2,O108*2,0)</f>
        <v>0</v>
      </c>
      <c r="R108" s="183">
        <f t="shared" ref="R108:R110" si="70">IF(MID($E108,1,1)="t",0,$F108*$H108)</f>
        <v>0</v>
      </c>
      <c r="S108" s="184">
        <f t="shared" ref="S108:S110" si="71">IF(W108=1,R108*1,0)</f>
        <v>0</v>
      </c>
      <c r="T108" s="184">
        <f t="shared" ref="T108:T110" si="72">IF(W108=2,R108*2,0)</f>
        <v>0</v>
      </c>
      <c r="U108" s="185">
        <f t="shared" ref="U108:U110" si="73">IF($V108="ne",0,SUM($J108:$K108,$M108:$N108,$P108:$Q108,$S108:$T108))</f>
        <v>1800</v>
      </c>
      <c r="V108" s="186" t="s">
        <v>15</v>
      </c>
      <c r="W108" s="252">
        <v>1</v>
      </c>
      <c r="X108" s="322"/>
      <c r="Y108" s="345"/>
      <c r="Z108" s="236" t="s">
        <v>182</v>
      </c>
      <c r="AA108" s="176"/>
      <c r="AB108" s="176"/>
      <c r="AC108" s="176"/>
    </row>
    <row r="109" spans="1:29" customFormat="1" ht="12.75" customHeight="1" x14ac:dyDescent="0.25">
      <c r="A109" s="176"/>
      <c r="B109" s="378"/>
      <c r="C109" s="382"/>
      <c r="D109" s="380"/>
      <c r="E109" s="177" t="s">
        <v>100</v>
      </c>
      <c r="F109" s="178">
        <v>1200</v>
      </c>
      <c r="G109" s="179">
        <v>0</v>
      </c>
      <c r="H109" s="179">
        <v>1</v>
      </c>
      <c r="I109" s="180">
        <f t="shared" si="61"/>
        <v>0</v>
      </c>
      <c r="J109" s="180">
        <f t="shared" si="62"/>
        <v>0</v>
      </c>
      <c r="K109" s="180">
        <f t="shared" si="63"/>
        <v>0</v>
      </c>
      <c r="L109" s="181">
        <f t="shared" si="64"/>
        <v>0</v>
      </c>
      <c r="M109" s="181">
        <f t="shared" si="65"/>
        <v>0</v>
      </c>
      <c r="N109" s="181">
        <f t="shared" si="66"/>
        <v>0</v>
      </c>
      <c r="O109" s="182">
        <f t="shared" si="67"/>
        <v>0</v>
      </c>
      <c r="P109" s="182">
        <f t="shared" si="68"/>
        <v>0</v>
      </c>
      <c r="Q109" s="182">
        <f t="shared" si="69"/>
        <v>0</v>
      </c>
      <c r="R109" s="183">
        <f t="shared" si="70"/>
        <v>1200</v>
      </c>
      <c r="S109" s="184">
        <f t="shared" si="71"/>
        <v>1200</v>
      </c>
      <c r="T109" s="184">
        <f t="shared" si="72"/>
        <v>0</v>
      </c>
      <c r="U109" s="185">
        <f t="shared" si="73"/>
        <v>1200</v>
      </c>
      <c r="V109" s="186" t="s">
        <v>15</v>
      </c>
      <c r="W109" s="252">
        <v>1</v>
      </c>
      <c r="X109" s="322"/>
      <c r="Y109" s="345"/>
      <c r="Z109" s="236" t="s">
        <v>182</v>
      </c>
      <c r="AA109" s="176"/>
      <c r="AB109" s="176"/>
      <c r="AC109" s="176"/>
    </row>
    <row r="110" spans="1:29" customFormat="1" ht="12.75" customHeight="1" thickBot="1" x14ac:dyDescent="0.3">
      <c r="A110" s="176"/>
      <c r="B110" s="379"/>
      <c r="C110" s="383"/>
      <c r="D110" s="187" t="s">
        <v>75</v>
      </c>
      <c r="E110" s="188" t="s">
        <v>22</v>
      </c>
      <c r="F110" s="189">
        <v>2700</v>
      </c>
      <c r="G110" s="190">
        <v>0</v>
      </c>
      <c r="H110" s="190">
        <v>1</v>
      </c>
      <c r="I110" s="191">
        <f t="shared" si="61"/>
        <v>0</v>
      </c>
      <c r="J110" s="191">
        <f t="shared" si="62"/>
        <v>0</v>
      </c>
      <c r="K110" s="191">
        <f t="shared" si="63"/>
        <v>0</v>
      </c>
      <c r="L110" s="192">
        <f t="shared" si="64"/>
        <v>0</v>
      </c>
      <c r="M110" s="192">
        <f t="shared" si="65"/>
        <v>0</v>
      </c>
      <c r="N110" s="192">
        <f t="shared" si="66"/>
        <v>0</v>
      </c>
      <c r="O110" s="193">
        <f t="shared" si="67"/>
        <v>0</v>
      </c>
      <c r="P110" s="193">
        <f t="shared" si="68"/>
        <v>0</v>
      </c>
      <c r="Q110" s="193">
        <f t="shared" si="69"/>
        <v>0</v>
      </c>
      <c r="R110" s="194">
        <f t="shared" si="70"/>
        <v>2700</v>
      </c>
      <c r="S110" s="194">
        <f t="shared" si="71"/>
        <v>2700</v>
      </c>
      <c r="T110" s="194">
        <f t="shared" si="72"/>
        <v>0</v>
      </c>
      <c r="U110" s="195">
        <f t="shared" si="73"/>
        <v>0</v>
      </c>
      <c r="V110" s="196" t="s">
        <v>4</v>
      </c>
      <c r="W110" s="255">
        <v>1</v>
      </c>
      <c r="X110" s="323"/>
      <c r="Y110" s="345"/>
      <c r="Z110" s="236" t="s">
        <v>182</v>
      </c>
      <c r="AA110" s="176"/>
      <c r="AB110" s="176"/>
      <c r="AC110" s="176"/>
    </row>
    <row r="111" spans="1:29" s="62" customFormat="1" ht="12.75" customHeight="1" thickTop="1" x14ac:dyDescent="0.2">
      <c r="B111" s="358" t="s">
        <v>21</v>
      </c>
      <c r="C111" s="100"/>
      <c r="D111" s="166" t="s">
        <v>133</v>
      </c>
      <c r="E111" s="163" t="s">
        <v>134</v>
      </c>
      <c r="F111" s="209">
        <v>2500</v>
      </c>
      <c r="G111" s="18">
        <v>1</v>
      </c>
      <c r="H111" s="18">
        <v>0</v>
      </c>
      <c r="I111" s="145">
        <f t="shared" si="33"/>
        <v>2500</v>
      </c>
      <c r="J111" s="145">
        <f t="shared" ref="J111:J132" si="74">IF(W111=1,I111*1,0)</f>
        <v>0</v>
      </c>
      <c r="K111" s="145">
        <f t="shared" ref="K111:K132" si="75">IF(W111=2,I111*2,0)</f>
        <v>5000</v>
      </c>
      <c r="L111" s="146">
        <f t="shared" si="36"/>
        <v>0</v>
      </c>
      <c r="M111" s="146">
        <f t="shared" ref="M111:M132" si="76">IF(W111=1,L111*1,0)</f>
        <v>0</v>
      </c>
      <c r="N111" s="146">
        <f t="shared" ref="N111:N132" si="77">IF(W111=2,L111*2,0)</f>
        <v>0</v>
      </c>
      <c r="O111" s="147">
        <f t="shared" si="43"/>
        <v>0</v>
      </c>
      <c r="P111" s="147">
        <f t="shared" ref="P111:P132" si="78">IF(W111=1,O111*1,0)</f>
        <v>0</v>
      </c>
      <c r="Q111" s="147">
        <f t="shared" ref="Q111:Q132" si="79">IF(W111=2,O111*2,0)</f>
        <v>0</v>
      </c>
      <c r="R111" s="144">
        <f t="shared" si="44"/>
        <v>0</v>
      </c>
      <c r="S111" s="144">
        <f t="shared" ref="S111:S132" si="80">IF(W111=1,R111*1,0)</f>
        <v>0</v>
      </c>
      <c r="T111" s="144">
        <f t="shared" ref="T111:T132" si="81">IF(W111=2,R111*2,0)</f>
        <v>0</v>
      </c>
      <c r="U111" s="128">
        <f t="shared" si="45"/>
        <v>0</v>
      </c>
      <c r="V111" s="107" t="s">
        <v>4</v>
      </c>
      <c r="W111" s="120">
        <v>2</v>
      </c>
      <c r="X111" s="101"/>
      <c r="Y111" s="345"/>
    </row>
    <row r="112" spans="1:29" s="62" customFormat="1" ht="12.75" customHeight="1" x14ac:dyDescent="0.2">
      <c r="B112" s="358"/>
      <c r="C112" s="100"/>
      <c r="D112" s="293" t="s">
        <v>135</v>
      </c>
      <c r="E112" s="19" t="s">
        <v>61</v>
      </c>
      <c r="F112" s="55">
        <v>3600</v>
      </c>
      <c r="G112" s="18">
        <v>1</v>
      </c>
      <c r="H112" s="18">
        <v>0</v>
      </c>
      <c r="I112" s="145">
        <f t="shared" si="33"/>
        <v>3600</v>
      </c>
      <c r="J112" s="145">
        <f t="shared" si="74"/>
        <v>0</v>
      </c>
      <c r="K112" s="145">
        <f t="shared" si="75"/>
        <v>7200</v>
      </c>
      <c r="L112" s="146">
        <f t="shared" si="36"/>
        <v>0</v>
      </c>
      <c r="M112" s="146">
        <f t="shared" si="76"/>
        <v>0</v>
      </c>
      <c r="N112" s="146">
        <f t="shared" si="77"/>
        <v>0</v>
      </c>
      <c r="O112" s="147">
        <f t="shared" si="43"/>
        <v>0</v>
      </c>
      <c r="P112" s="147">
        <f t="shared" si="78"/>
        <v>0</v>
      </c>
      <c r="Q112" s="147">
        <f t="shared" si="79"/>
        <v>0</v>
      </c>
      <c r="R112" s="144">
        <f t="shared" si="44"/>
        <v>0</v>
      </c>
      <c r="S112" s="144">
        <f t="shared" si="80"/>
        <v>0</v>
      </c>
      <c r="T112" s="144">
        <f t="shared" si="81"/>
        <v>0</v>
      </c>
      <c r="U112" s="128">
        <f t="shared" si="45"/>
        <v>7200</v>
      </c>
      <c r="V112" s="47" t="s">
        <v>15</v>
      </c>
      <c r="W112" s="99">
        <v>2</v>
      </c>
      <c r="X112" s="101"/>
      <c r="Y112" s="345"/>
    </row>
    <row r="113" spans="2:25" s="62" customFormat="1" ht="12.75" customHeight="1" x14ac:dyDescent="0.2">
      <c r="B113" s="359"/>
      <c r="C113" s="100"/>
      <c r="D113" s="384"/>
      <c r="E113" s="211" t="s">
        <v>62</v>
      </c>
      <c r="F113" s="212">
        <v>400</v>
      </c>
      <c r="G113" s="12">
        <v>1</v>
      </c>
      <c r="H113" s="12">
        <v>0</v>
      </c>
      <c r="I113" s="140">
        <f t="shared" si="33"/>
        <v>0</v>
      </c>
      <c r="J113" s="140">
        <f t="shared" si="74"/>
        <v>0</v>
      </c>
      <c r="K113" s="140">
        <f t="shared" si="75"/>
        <v>0</v>
      </c>
      <c r="L113" s="141">
        <f t="shared" si="36"/>
        <v>0</v>
      </c>
      <c r="M113" s="141">
        <f t="shared" si="76"/>
        <v>0</v>
      </c>
      <c r="N113" s="141">
        <f t="shared" si="77"/>
        <v>0</v>
      </c>
      <c r="O113" s="142">
        <f t="shared" si="43"/>
        <v>400</v>
      </c>
      <c r="P113" s="142">
        <f t="shared" si="78"/>
        <v>0</v>
      </c>
      <c r="Q113" s="142">
        <f t="shared" si="79"/>
        <v>800</v>
      </c>
      <c r="R113" s="143">
        <f t="shared" si="44"/>
        <v>0</v>
      </c>
      <c r="S113" s="144">
        <f t="shared" si="80"/>
        <v>0</v>
      </c>
      <c r="T113" s="144">
        <f t="shared" si="81"/>
        <v>0</v>
      </c>
      <c r="U113" s="128">
        <f t="shared" si="45"/>
        <v>800</v>
      </c>
      <c r="V113" s="47" t="s">
        <v>15</v>
      </c>
      <c r="W113" s="99">
        <v>2</v>
      </c>
      <c r="X113" s="101"/>
      <c r="Y113" s="345"/>
    </row>
    <row r="114" spans="2:25" s="62" customFormat="1" ht="12.75" customHeight="1" x14ac:dyDescent="0.2">
      <c r="B114" s="359"/>
      <c r="C114" s="102"/>
      <c r="D114" s="5" t="s">
        <v>136</v>
      </c>
      <c r="E114" s="19" t="s">
        <v>134</v>
      </c>
      <c r="F114" s="210">
        <v>8000</v>
      </c>
      <c r="G114" s="12">
        <v>0.8</v>
      </c>
      <c r="H114" s="12">
        <v>0.2</v>
      </c>
      <c r="I114" s="140">
        <f t="shared" si="33"/>
        <v>6400</v>
      </c>
      <c r="J114" s="140">
        <f t="shared" si="74"/>
        <v>0</v>
      </c>
      <c r="K114" s="140">
        <f t="shared" si="75"/>
        <v>12800</v>
      </c>
      <c r="L114" s="141">
        <f t="shared" si="36"/>
        <v>1600</v>
      </c>
      <c r="M114" s="141">
        <f t="shared" si="76"/>
        <v>0</v>
      </c>
      <c r="N114" s="141">
        <f t="shared" si="77"/>
        <v>3200</v>
      </c>
      <c r="O114" s="142">
        <f t="shared" si="43"/>
        <v>0</v>
      </c>
      <c r="P114" s="142">
        <f t="shared" si="78"/>
        <v>0</v>
      </c>
      <c r="Q114" s="142">
        <f t="shared" si="79"/>
        <v>0</v>
      </c>
      <c r="R114" s="143">
        <f t="shared" si="44"/>
        <v>0</v>
      </c>
      <c r="S114" s="144">
        <f t="shared" si="80"/>
        <v>0</v>
      </c>
      <c r="T114" s="144">
        <f t="shared" si="81"/>
        <v>0</v>
      </c>
      <c r="U114" s="128">
        <f t="shared" si="45"/>
        <v>0</v>
      </c>
      <c r="V114" s="43" t="s">
        <v>4</v>
      </c>
      <c r="W114" s="120">
        <v>2</v>
      </c>
      <c r="X114" s="101"/>
      <c r="Y114" s="345"/>
    </row>
    <row r="115" spans="2:25" s="62" customFormat="1" ht="12.75" customHeight="1" x14ac:dyDescent="0.2">
      <c r="B115" s="359"/>
      <c r="C115" s="100"/>
      <c r="D115" s="5" t="s">
        <v>137</v>
      </c>
      <c r="E115" s="19" t="s">
        <v>134</v>
      </c>
      <c r="F115" s="56">
        <v>300</v>
      </c>
      <c r="G115" s="12">
        <v>1</v>
      </c>
      <c r="H115" s="12">
        <v>0</v>
      </c>
      <c r="I115" s="140">
        <f t="shared" si="33"/>
        <v>300</v>
      </c>
      <c r="J115" s="140">
        <f t="shared" si="74"/>
        <v>0</v>
      </c>
      <c r="K115" s="140">
        <f t="shared" si="75"/>
        <v>600</v>
      </c>
      <c r="L115" s="141">
        <f t="shared" si="36"/>
        <v>0</v>
      </c>
      <c r="M115" s="141">
        <f t="shared" si="76"/>
        <v>0</v>
      </c>
      <c r="N115" s="141">
        <f t="shared" si="77"/>
        <v>0</v>
      </c>
      <c r="O115" s="142">
        <f t="shared" si="43"/>
        <v>0</v>
      </c>
      <c r="P115" s="142">
        <f t="shared" si="78"/>
        <v>0</v>
      </c>
      <c r="Q115" s="142">
        <f t="shared" si="79"/>
        <v>0</v>
      </c>
      <c r="R115" s="143">
        <f t="shared" si="44"/>
        <v>0</v>
      </c>
      <c r="S115" s="144">
        <f t="shared" si="80"/>
        <v>0</v>
      </c>
      <c r="T115" s="144">
        <f t="shared" si="81"/>
        <v>0</v>
      </c>
      <c r="U115" s="128">
        <f t="shared" si="45"/>
        <v>600</v>
      </c>
      <c r="V115" s="43" t="s">
        <v>15</v>
      </c>
      <c r="W115" s="120">
        <v>2</v>
      </c>
      <c r="X115" s="101"/>
      <c r="Y115" s="345"/>
    </row>
    <row r="116" spans="2:25" s="62" customFormat="1" ht="12.75" customHeight="1" x14ac:dyDescent="0.2">
      <c r="B116" s="359"/>
      <c r="C116" s="81"/>
      <c r="D116" s="370" t="s">
        <v>168</v>
      </c>
      <c r="E116" s="28" t="s">
        <v>61</v>
      </c>
      <c r="F116" s="40">
        <v>3690</v>
      </c>
      <c r="G116" s="29">
        <v>1</v>
      </c>
      <c r="H116" s="29">
        <v>0</v>
      </c>
      <c r="I116" s="140">
        <f t="shared" si="33"/>
        <v>3690</v>
      </c>
      <c r="J116" s="140">
        <f t="shared" si="74"/>
        <v>0</v>
      </c>
      <c r="K116" s="140">
        <f t="shared" si="75"/>
        <v>7380</v>
      </c>
      <c r="L116" s="141">
        <f t="shared" si="36"/>
        <v>0</v>
      </c>
      <c r="M116" s="141">
        <f t="shared" si="76"/>
        <v>0</v>
      </c>
      <c r="N116" s="141">
        <f t="shared" si="77"/>
        <v>0</v>
      </c>
      <c r="O116" s="142">
        <f t="shared" si="43"/>
        <v>0</v>
      </c>
      <c r="P116" s="142">
        <f t="shared" si="78"/>
        <v>0</v>
      </c>
      <c r="Q116" s="142">
        <f t="shared" si="79"/>
        <v>0</v>
      </c>
      <c r="R116" s="143">
        <f t="shared" si="44"/>
        <v>0</v>
      </c>
      <c r="S116" s="144">
        <f t="shared" si="80"/>
        <v>0</v>
      </c>
      <c r="T116" s="144">
        <f t="shared" si="81"/>
        <v>0</v>
      </c>
      <c r="U116" s="128">
        <f t="shared" si="45"/>
        <v>0</v>
      </c>
      <c r="V116" s="49" t="s">
        <v>4</v>
      </c>
      <c r="W116" s="99">
        <v>2</v>
      </c>
      <c r="X116" s="82"/>
      <c r="Y116" s="345"/>
    </row>
    <row r="117" spans="2:25" s="62" customFormat="1" ht="12.75" customHeight="1" x14ac:dyDescent="0.2">
      <c r="B117" s="359"/>
      <c r="C117" s="81"/>
      <c r="D117" s="288"/>
      <c r="E117" s="28" t="s">
        <v>62</v>
      </c>
      <c r="F117" s="40">
        <v>410</v>
      </c>
      <c r="G117" s="20">
        <v>1</v>
      </c>
      <c r="H117" s="20">
        <v>0</v>
      </c>
      <c r="I117" s="140">
        <f t="shared" si="33"/>
        <v>0</v>
      </c>
      <c r="J117" s="140">
        <f t="shared" si="74"/>
        <v>0</v>
      </c>
      <c r="K117" s="140">
        <f t="shared" si="75"/>
        <v>0</v>
      </c>
      <c r="L117" s="141">
        <f t="shared" si="36"/>
        <v>0</v>
      </c>
      <c r="M117" s="141">
        <f t="shared" si="76"/>
        <v>0</v>
      </c>
      <c r="N117" s="141">
        <f t="shared" si="77"/>
        <v>0</v>
      </c>
      <c r="O117" s="142">
        <f t="shared" si="43"/>
        <v>410</v>
      </c>
      <c r="P117" s="142">
        <f t="shared" si="78"/>
        <v>0</v>
      </c>
      <c r="Q117" s="142">
        <f t="shared" si="79"/>
        <v>820</v>
      </c>
      <c r="R117" s="143">
        <f t="shared" si="44"/>
        <v>0</v>
      </c>
      <c r="S117" s="144">
        <f t="shared" si="80"/>
        <v>0</v>
      </c>
      <c r="T117" s="144">
        <f t="shared" si="81"/>
        <v>0</v>
      </c>
      <c r="U117" s="128">
        <f t="shared" si="45"/>
        <v>820</v>
      </c>
      <c r="V117" s="213" t="s">
        <v>15</v>
      </c>
      <c r="W117" s="99">
        <v>2</v>
      </c>
      <c r="X117" s="201" t="s">
        <v>27</v>
      </c>
      <c r="Y117" s="345"/>
    </row>
    <row r="118" spans="2:25" s="62" customFormat="1" ht="12.75" customHeight="1" x14ac:dyDescent="0.2">
      <c r="B118" s="359"/>
      <c r="C118" s="329"/>
      <c r="D118" s="293" t="s">
        <v>169</v>
      </c>
      <c r="E118" s="23" t="s">
        <v>101</v>
      </c>
      <c r="F118" s="39">
        <v>720</v>
      </c>
      <c r="G118" s="20">
        <v>1</v>
      </c>
      <c r="H118" s="20">
        <v>0</v>
      </c>
      <c r="I118" s="140">
        <f t="shared" si="33"/>
        <v>720</v>
      </c>
      <c r="J118" s="140">
        <f t="shared" si="74"/>
        <v>0</v>
      </c>
      <c r="K118" s="140">
        <f t="shared" si="75"/>
        <v>1440</v>
      </c>
      <c r="L118" s="141">
        <f t="shared" si="36"/>
        <v>0</v>
      </c>
      <c r="M118" s="141">
        <f t="shared" si="76"/>
        <v>0</v>
      </c>
      <c r="N118" s="141">
        <f t="shared" si="77"/>
        <v>0</v>
      </c>
      <c r="O118" s="142">
        <f t="shared" si="43"/>
        <v>0</v>
      </c>
      <c r="P118" s="142">
        <f t="shared" si="78"/>
        <v>0</v>
      </c>
      <c r="Q118" s="142">
        <f t="shared" si="79"/>
        <v>0</v>
      </c>
      <c r="R118" s="143">
        <f t="shared" si="44"/>
        <v>0</v>
      </c>
      <c r="S118" s="144">
        <f t="shared" si="80"/>
        <v>0</v>
      </c>
      <c r="T118" s="144">
        <f t="shared" si="81"/>
        <v>0</v>
      </c>
      <c r="U118" s="128">
        <f t="shared" si="45"/>
        <v>0</v>
      </c>
      <c r="V118" s="49" t="s">
        <v>4</v>
      </c>
      <c r="W118" s="99">
        <v>2</v>
      </c>
      <c r="X118" s="313"/>
      <c r="Y118" s="345"/>
    </row>
    <row r="119" spans="2:25" s="62" customFormat="1" ht="12.75" customHeight="1" x14ac:dyDescent="0.2">
      <c r="B119" s="359"/>
      <c r="C119" s="329"/>
      <c r="D119" s="288"/>
      <c r="E119" s="23" t="s">
        <v>102</v>
      </c>
      <c r="F119" s="39">
        <v>1680</v>
      </c>
      <c r="G119" s="20">
        <v>1</v>
      </c>
      <c r="H119" s="20">
        <v>0</v>
      </c>
      <c r="I119" s="140">
        <f t="shared" si="33"/>
        <v>0</v>
      </c>
      <c r="J119" s="140">
        <f t="shared" si="74"/>
        <v>0</v>
      </c>
      <c r="K119" s="140">
        <f t="shared" si="75"/>
        <v>0</v>
      </c>
      <c r="L119" s="141">
        <f t="shared" si="36"/>
        <v>0</v>
      </c>
      <c r="M119" s="141">
        <f t="shared" si="76"/>
        <v>0</v>
      </c>
      <c r="N119" s="141">
        <f t="shared" si="77"/>
        <v>0</v>
      </c>
      <c r="O119" s="142">
        <f t="shared" si="43"/>
        <v>1680</v>
      </c>
      <c r="P119" s="142">
        <f t="shared" si="78"/>
        <v>0</v>
      </c>
      <c r="Q119" s="142">
        <f t="shared" si="79"/>
        <v>3360</v>
      </c>
      <c r="R119" s="143">
        <f t="shared" si="44"/>
        <v>0</v>
      </c>
      <c r="S119" s="144">
        <f t="shared" si="80"/>
        <v>0</v>
      </c>
      <c r="T119" s="144">
        <f t="shared" si="81"/>
        <v>0</v>
      </c>
      <c r="U119" s="128">
        <f t="shared" si="45"/>
        <v>3360</v>
      </c>
      <c r="V119" s="214" t="s">
        <v>15</v>
      </c>
      <c r="W119" s="99">
        <v>2</v>
      </c>
      <c r="X119" s="313"/>
      <c r="Y119" s="345"/>
    </row>
    <row r="120" spans="2:25" s="62" customFormat="1" ht="12.75" customHeight="1" x14ac:dyDescent="0.2">
      <c r="B120" s="359"/>
      <c r="C120" s="347"/>
      <c r="D120" s="293" t="s">
        <v>170</v>
      </c>
      <c r="E120" s="23" t="s">
        <v>74</v>
      </c>
      <c r="F120" s="39">
        <v>1500</v>
      </c>
      <c r="G120" s="20">
        <v>0.7</v>
      </c>
      <c r="H120" s="20">
        <v>0.3</v>
      </c>
      <c r="I120" s="140">
        <f t="shared" si="33"/>
        <v>1050</v>
      </c>
      <c r="J120" s="140">
        <f t="shared" si="74"/>
        <v>0</v>
      </c>
      <c r="K120" s="140">
        <f t="shared" si="75"/>
        <v>2100</v>
      </c>
      <c r="L120" s="141">
        <f t="shared" si="36"/>
        <v>450</v>
      </c>
      <c r="M120" s="141">
        <f t="shared" si="76"/>
        <v>0</v>
      </c>
      <c r="N120" s="141">
        <f t="shared" si="77"/>
        <v>900</v>
      </c>
      <c r="O120" s="142">
        <f t="shared" si="43"/>
        <v>0</v>
      </c>
      <c r="P120" s="142">
        <f t="shared" si="78"/>
        <v>0</v>
      </c>
      <c r="Q120" s="142">
        <f t="shared" si="79"/>
        <v>0</v>
      </c>
      <c r="R120" s="143">
        <f t="shared" si="44"/>
        <v>0</v>
      </c>
      <c r="S120" s="144">
        <f t="shared" si="80"/>
        <v>0</v>
      </c>
      <c r="T120" s="144">
        <f t="shared" si="81"/>
        <v>0</v>
      </c>
      <c r="U120" s="128">
        <f t="shared" si="45"/>
        <v>0</v>
      </c>
      <c r="V120" s="49" t="s">
        <v>4</v>
      </c>
      <c r="W120" s="99">
        <v>2</v>
      </c>
      <c r="X120" s="313"/>
      <c r="Y120" s="345"/>
    </row>
    <row r="121" spans="2:25" s="62" customFormat="1" ht="12.75" customHeight="1" x14ac:dyDescent="0.2">
      <c r="B121" s="359"/>
      <c r="C121" s="347"/>
      <c r="D121" s="288"/>
      <c r="E121" s="23" t="s">
        <v>73</v>
      </c>
      <c r="F121" s="39">
        <v>1000</v>
      </c>
      <c r="G121" s="20">
        <v>0.7</v>
      </c>
      <c r="H121" s="20">
        <v>0.3</v>
      </c>
      <c r="I121" s="140">
        <f t="shared" si="33"/>
        <v>0</v>
      </c>
      <c r="J121" s="140">
        <f t="shared" si="74"/>
        <v>0</v>
      </c>
      <c r="K121" s="140">
        <f t="shared" si="75"/>
        <v>0</v>
      </c>
      <c r="L121" s="141">
        <f t="shared" si="36"/>
        <v>0</v>
      </c>
      <c r="M121" s="141">
        <f t="shared" si="76"/>
        <v>0</v>
      </c>
      <c r="N121" s="141">
        <f t="shared" si="77"/>
        <v>0</v>
      </c>
      <c r="O121" s="142">
        <f t="shared" si="43"/>
        <v>700</v>
      </c>
      <c r="P121" s="142">
        <f t="shared" si="78"/>
        <v>0</v>
      </c>
      <c r="Q121" s="142">
        <f t="shared" si="79"/>
        <v>1400</v>
      </c>
      <c r="R121" s="143">
        <f t="shared" si="44"/>
        <v>300</v>
      </c>
      <c r="S121" s="144">
        <f t="shared" si="80"/>
        <v>0</v>
      </c>
      <c r="T121" s="144">
        <f t="shared" si="81"/>
        <v>600</v>
      </c>
      <c r="U121" s="128">
        <f t="shared" si="45"/>
        <v>2000</v>
      </c>
      <c r="V121" s="214" t="s">
        <v>15</v>
      </c>
      <c r="W121" s="99">
        <v>2</v>
      </c>
      <c r="X121" s="313"/>
      <c r="Y121" s="345"/>
    </row>
    <row r="122" spans="2:25" s="62" customFormat="1" ht="12.75" customHeight="1" x14ac:dyDescent="0.2">
      <c r="B122" s="359"/>
      <c r="C122" s="347"/>
      <c r="D122" s="293" t="s">
        <v>112</v>
      </c>
      <c r="E122" s="23" t="s">
        <v>61</v>
      </c>
      <c r="F122" s="39">
        <v>900</v>
      </c>
      <c r="G122" s="20">
        <v>0.5</v>
      </c>
      <c r="H122" s="20">
        <v>0.5</v>
      </c>
      <c r="I122" s="140">
        <f t="shared" si="33"/>
        <v>450</v>
      </c>
      <c r="J122" s="140">
        <f t="shared" si="74"/>
        <v>0</v>
      </c>
      <c r="K122" s="140">
        <f t="shared" si="75"/>
        <v>900</v>
      </c>
      <c r="L122" s="141">
        <f t="shared" si="36"/>
        <v>450</v>
      </c>
      <c r="M122" s="141">
        <f t="shared" si="76"/>
        <v>0</v>
      </c>
      <c r="N122" s="141">
        <f t="shared" si="77"/>
        <v>900</v>
      </c>
      <c r="O122" s="142">
        <f t="shared" si="43"/>
        <v>0</v>
      </c>
      <c r="P122" s="142">
        <f t="shared" si="78"/>
        <v>0</v>
      </c>
      <c r="Q122" s="142">
        <f t="shared" si="79"/>
        <v>0</v>
      </c>
      <c r="R122" s="143">
        <f t="shared" si="44"/>
        <v>0</v>
      </c>
      <c r="S122" s="144">
        <f t="shared" si="80"/>
        <v>0</v>
      </c>
      <c r="T122" s="144">
        <f t="shared" si="81"/>
        <v>0</v>
      </c>
      <c r="U122" s="128">
        <f t="shared" si="45"/>
        <v>0</v>
      </c>
      <c r="V122" s="49" t="s">
        <v>4</v>
      </c>
      <c r="W122" s="99">
        <v>2</v>
      </c>
      <c r="X122" s="313"/>
      <c r="Y122" s="345"/>
    </row>
    <row r="123" spans="2:25" s="62" customFormat="1" ht="12.75" customHeight="1" x14ac:dyDescent="0.2">
      <c r="B123" s="359"/>
      <c r="C123" s="347"/>
      <c r="D123" s="288"/>
      <c r="E123" s="23" t="s">
        <v>62</v>
      </c>
      <c r="F123" s="39">
        <v>100</v>
      </c>
      <c r="G123" s="20">
        <v>0.5</v>
      </c>
      <c r="H123" s="20">
        <v>0.5</v>
      </c>
      <c r="I123" s="140">
        <f t="shared" si="33"/>
        <v>0</v>
      </c>
      <c r="J123" s="140">
        <f t="shared" si="74"/>
        <v>0</v>
      </c>
      <c r="K123" s="140">
        <f t="shared" si="75"/>
        <v>0</v>
      </c>
      <c r="L123" s="141">
        <f t="shared" si="36"/>
        <v>0</v>
      </c>
      <c r="M123" s="141">
        <f t="shared" si="76"/>
        <v>0</v>
      </c>
      <c r="N123" s="141">
        <f t="shared" si="77"/>
        <v>0</v>
      </c>
      <c r="O123" s="142">
        <f t="shared" si="43"/>
        <v>50</v>
      </c>
      <c r="P123" s="142">
        <f t="shared" si="78"/>
        <v>0</v>
      </c>
      <c r="Q123" s="142">
        <f t="shared" si="79"/>
        <v>100</v>
      </c>
      <c r="R123" s="143">
        <f t="shared" si="44"/>
        <v>50</v>
      </c>
      <c r="S123" s="144">
        <f t="shared" si="80"/>
        <v>0</v>
      </c>
      <c r="T123" s="144">
        <f t="shared" si="81"/>
        <v>100</v>
      </c>
      <c r="U123" s="128">
        <f t="shared" si="45"/>
        <v>200</v>
      </c>
      <c r="V123" s="214" t="s">
        <v>15</v>
      </c>
      <c r="W123" s="99">
        <v>2</v>
      </c>
      <c r="X123" s="313"/>
      <c r="Y123" s="345"/>
    </row>
    <row r="124" spans="2:25" s="62" customFormat="1" ht="12.75" customHeight="1" x14ac:dyDescent="0.2">
      <c r="B124" s="359"/>
      <c r="C124" s="347"/>
      <c r="D124" s="293" t="s">
        <v>171</v>
      </c>
      <c r="E124" s="215" t="s">
        <v>74</v>
      </c>
      <c r="F124" s="216">
        <v>3500</v>
      </c>
      <c r="G124" s="217">
        <v>1</v>
      </c>
      <c r="H124" s="217">
        <v>0</v>
      </c>
      <c r="I124" s="170">
        <f t="shared" si="33"/>
        <v>3500</v>
      </c>
      <c r="J124" s="170">
        <f t="shared" si="74"/>
        <v>0</v>
      </c>
      <c r="K124" s="170">
        <f t="shared" si="75"/>
        <v>7000</v>
      </c>
      <c r="L124" s="171">
        <f t="shared" si="36"/>
        <v>0</v>
      </c>
      <c r="M124" s="171">
        <f t="shared" si="76"/>
        <v>0</v>
      </c>
      <c r="N124" s="171">
        <f t="shared" si="77"/>
        <v>0</v>
      </c>
      <c r="O124" s="172">
        <f t="shared" si="43"/>
        <v>0</v>
      </c>
      <c r="P124" s="172">
        <f t="shared" si="78"/>
        <v>0</v>
      </c>
      <c r="Q124" s="172">
        <f t="shared" si="79"/>
        <v>0</v>
      </c>
      <c r="R124" s="173">
        <f t="shared" si="44"/>
        <v>0</v>
      </c>
      <c r="S124" s="218">
        <f t="shared" si="80"/>
        <v>0</v>
      </c>
      <c r="T124" s="218">
        <f t="shared" si="81"/>
        <v>0</v>
      </c>
      <c r="U124" s="219">
        <f t="shared" si="45"/>
        <v>0</v>
      </c>
      <c r="V124" s="214" t="s">
        <v>4</v>
      </c>
      <c r="W124" s="99">
        <v>2</v>
      </c>
      <c r="X124" s="313"/>
      <c r="Y124" s="345"/>
    </row>
    <row r="125" spans="2:25" s="62" customFormat="1" ht="12.75" customHeight="1" x14ac:dyDescent="0.2">
      <c r="B125" s="359"/>
      <c r="C125" s="347"/>
      <c r="D125" s="288"/>
      <c r="E125" s="215" t="s">
        <v>73</v>
      </c>
      <c r="F125" s="216">
        <v>1000</v>
      </c>
      <c r="G125" s="217">
        <v>1</v>
      </c>
      <c r="H125" s="217">
        <v>0</v>
      </c>
      <c r="I125" s="170">
        <f t="shared" si="33"/>
        <v>0</v>
      </c>
      <c r="J125" s="170">
        <f t="shared" si="74"/>
        <v>0</v>
      </c>
      <c r="K125" s="170">
        <f t="shared" si="75"/>
        <v>0</v>
      </c>
      <c r="L125" s="171">
        <f t="shared" si="36"/>
        <v>0</v>
      </c>
      <c r="M125" s="171">
        <f t="shared" si="76"/>
        <v>0</v>
      </c>
      <c r="N125" s="171">
        <f t="shared" si="77"/>
        <v>0</v>
      </c>
      <c r="O125" s="172">
        <f t="shared" si="43"/>
        <v>1000</v>
      </c>
      <c r="P125" s="172">
        <f t="shared" si="78"/>
        <v>0</v>
      </c>
      <c r="Q125" s="172">
        <f t="shared" si="79"/>
        <v>2000</v>
      </c>
      <c r="R125" s="173">
        <f t="shared" si="44"/>
        <v>0</v>
      </c>
      <c r="S125" s="218">
        <f t="shared" si="80"/>
        <v>0</v>
      </c>
      <c r="T125" s="218">
        <f t="shared" si="81"/>
        <v>0</v>
      </c>
      <c r="U125" s="219">
        <f t="shared" si="45"/>
        <v>2000</v>
      </c>
      <c r="V125" s="214" t="s">
        <v>15</v>
      </c>
      <c r="W125" s="99">
        <v>2</v>
      </c>
      <c r="X125" s="313"/>
      <c r="Y125" s="345"/>
    </row>
    <row r="126" spans="2:25" s="62" customFormat="1" ht="12.75" customHeight="1" x14ac:dyDescent="0.2">
      <c r="B126" s="359"/>
      <c r="C126" s="347"/>
      <c r="D126" s="357" t="s">
        <v>172</v>
      </c>
      <c r="E126" s="46" t="s">
        <v>74</v>
      </c>
      <c r="F126" s="220">
        <v>4800</v>
      </c>
      <c r="G126" s="20">
        <v>0.3</v>
      </c>
      <c r="H126" s="20">
        <v>0.7</v>
      </c>
      <c r="I126" s="140">
        <f t="shared" si="33"/>
        <v>1440</v>
      </c>
      <c r="J126" s="140">
        <f t="shared" si="74"/>
        <v>0</v>
      </c>
      <c r="K126" s="140">
        <f t="shared" si="75"/>
        <v>2880</v>
      </c>
      <c r="L126" s="141">
        <f t="shared" si="36"/>
        <v>3360</v>
      </c>
      <c r="M126" s="141">
        <f t="shared" si="76"/>
        <v>0</v>
      </c>
      <c r="N126" s="141">
        <f t="shared" si="77"/>
        <v>6720</v>
      </c>
      <c r="O126" s="142">
        <f t="shared" si="43"/>
        <v>0</v>
      </c>
      <c r="P126" s="142">
        <f t="shared" si="78"/>
        <v>0</v>
      </c>
      <c r="Q126" s="142">
        <f t="shared" si="79"/>
        <v>0</v>
      </c>
      <c r="R126" s="143">
        <f t="shared" si="44"/>
        <v>0</v>
      </c>
      <c r="S126" s="144">
        <f t="shared" si="80"/>
        <v>0</v>
      </c>
      <c r="T126" s="144">
        <f t="shared" si="81"/>
        <v>0</v>
      </c>
      <c r="U126" s="128">
        <f t="shared" si="45"/>
        <v>0</v>
      </c>
      <c r="V126" s="47" t="s">
        <v>4</v>
      </c>
      <c r="W126" s="99">
        <v>2</v>
      </c>
      <c r="X126" s="313"/>
      <c r="Y126" s="345"/>
    </row>
    <row r="127" spans="2:25" s="62" customFormat="1" ht="12.75" customHeight="1" x14ac:dyDescent="0.2">
      <c r="B127" s="359"/>
      <c r="C127" s="347"/>
      <c r="D127" s="317"/>
      <c r="E127" s="46" t="s">
        <v>73</v>
      </c>
      <c r="F127" s="220">
        <v>3200</v>
      </c>
      <c r="G127" s="20">
        <v>0.3</v>
      </c>
      <c r="H127" s="20">
        <v>0.7</v>
      </c>
      <c r="I127" s="140">
        <f t="shared" si="33"/>
        <v>0</v>
      </c>
      <c r="J127" s="140">
        <f t="shared" si="74"/>
        <v>0</v>
      </c>
      <c r="K127" s="140">
        <f t="shared" si="75"/>
        <v>0</v>
      </c>
      <c r="L127" s="141">
        <f t="shared" si="36"/>
        <v>0</v>
      </c>
      <c r="M127" s="141">
        <f t="shared" si="76"/>
        <v>0</v>
      </c>
      <c r="N127" s="141">
        <f t="shared" si="77"/>
        <v>0</v>
      </c>
      <c r="O127" s="142">
        <f t="shared" si="43"/>
        <v>960</v>
      </c>
      <c r="P127" s="142">
        <f t="shared" si="78"/>
        <v>0</v>
      </c>
      <c r="Q127" s="142">
        <f t="shared" si="79"/>
        <v>1920</v>
      </c>
      <c r="R127" s="143">
        <f t="shared" si="44"/>
        <v>2240</v>
      </c>
      <c r="S127" s="144">
        <f t="shared" si="80"/>
        <v>0</v>
      </c>
      <c r="T127" s="144">
        <f t="shared" si="81"/>
        <v>4480</v>
      </c>
      <c r="U127" s="128">
        <f t="shared" si="45"/>
        <v>6400</v>
      </c>
      <c r="V127" s="175" t="s">
        <v>15</v>
      </c>
      <c r="W127" s="99">
        <v>2</v>
      </c>
      <c r="X127" s="313"/>
      <c r="Y127" s="345"/>
    </row>
    <row r="128" spans="2:25" s="62" customFormat="1" ht="12.75" customHeight="1" x14ac:dyDescent="0.2">
      <c r="B128" s="359"/>
      <c r="C128" s="347"/>
      <c r="D128" s="293" t="s">
        <v>173</v>
      </c>
      <c r="E128" s="23" t="s">
        <v>63</v>
      </c>
      <c r="F128" s="216">
        <v>1600</v>
      </c>
      <c r="G128" s="217">
        <v>1</v>
      </c>
      <c r="H128" s="217">
        <v>0</v>
      </c>
      <c r="I128" s="170">
        <f t="shared" si="33"/>
        <v>1600</v>
      </c>
      <c r="J128" s="170">
        <f t="shared" si="74"/>
        <v>0</v>
      </c>
      <c r="K128" s="170">
        <f t="shared" si="75"/>
        <v>3200</v>
      </c>
      <c r="L128" s="171">
        <f t="shared" si="36"/>
        <v>0</v>
      </c>
      <c r="M128" s="171">
        <f t="shared" si="76"/>
        <v>0</v>
      </c>
      <c r="N128" s="171">
        <f t="shared" si="77"/>
        <v>0</v>
      </c>
      <c r="O128" s="172">
        <f t="shared" si="43"/>
        <v>0</v>
      </c>
      <c r="P128" s="172">
        <f t="shared" si="78"/>
        <v>0</v>
      </c>
      <c r="Q128" s="172">
        <f t="shared" si="79"/>
        <v>0</v>
      </c>
      <c r="R128" s="173">
        <f t="shared" si="44"/>
        <v>0</v>
      </c>
      <c r="S128" s="218">
        <f t="shared" si="80"/>
        <v>0</v>
      </c>
      <c r="T128" s="218">
        <f t="shared" si="81"/>
        <v>0</v>
      </c>
      <c r="U128" s="219">
        <f t="shared" si="45"/>
        <v>0</v>
      </c>
      <c r="V128" s="214" t="s">
        <v>4</v>
      </c>
      <c r="W128" s="99">
        <v>2</v>
      </c>
      <c r="X128" s="313"/>
      <c r="Y128" s="345"/>
    </row>
    <row r="129" spans="2:25" s="62" customFormat="1" ht="12.75" customHeight="1" x14ac:dyDescent="0.2">
      <c r="B129" s="359"/>
      <c r="C129" s="64"/>
      <c r="D129" s="288"/>
      <c r="E129" s="23" t="s">
        <v>64</v>
      </c>
      <c r="F129" s="216">
        <v>800</v>
      </c>
      <c r="G129" s="217">
        <v>1</v>
      </c>
      <c r="H129" s="217">
        <v>0</v>
      </c>
      <c r="I129" s="170">
        <f t="shared" si="33"/>
        <v>0</v>
      </c>
      <c r="J129" s="170">
        <f t="shared" si="74"/>
        <v>0</v>
      </c>
      <c r="K129" s="170">
        <f t="shared" si="75"/>
        <v>0</v>
      </c>
      <c r="L129" s="171">
        <f t="shared" si="36"/>
        <v>0</v>
      </c>
      <c r="M129" s="171">
        <f t="shared" si="76"/>
        <v>0</v>
      </c>
      <c r="N129" s="171">
        <f t="shared" si="77"/>
        <v>0</v>
      </c>
      <c r="O129" s="172">
        <f t="shared" si="43"/>
        <v>800</v>
      </c>
      <c r="P129" s="172">
        <f t="shared" si="78"/>
        <v>0</v>
      </c>
      <c r="Q129" s="172">
        <f t="shared" si="79"/>
        <v>1600</v>
      </c>
      <c r="R129" s="173">
        <f t="shared" si="44"/>
        <v>0</v>
      </c>
      <c r="S129" s="218">
        <f t="shared" si="80"/>
        <v>0</v>
      </c>
      <c r="T129" s="218">
        <f t="shared" si="81"/>
        <v>0</v>
      </c>
      <c r="U129" s="219">
        <f t="shared" si="45"/>
        <v>1600</v>
      </c>
      <c r="V129" s="214" t="s">
        <v>15</v>
      </c>
      <c r="W129" s="99">
        <v>2</v>
      </c>
      <c r="X129" s="313"/>
      <c r="Y129" s="345"/>
    </row>
    <row r="130" spans="2:25" s="62" customFormat="1" ht="12.75" customHeight="1" x14ac:dyDescent="0.2">
      <c r="B130" s="359"/>
      <c r="C130" s="347"/>
      <c r="D130" s="168" t="s">
        <v>174</v>
      </c>
      <c r="E130" s="19" t="s">
        <v>16</v>
      </c>
      <c r="F130" s="32">
        <v>3000</v>
      </c>
      <c r="G130" s="12">
        <v>1</v>
      </c>
      <c r="H130" s="12">
        <v>0</v>
      </c>
      <c r="I130" s="140">
        <f t="shared" si="33"/>
        <v>3000</v>
      </c>
      <c r="J130" s="140">
        <f t="shared" si="74"/>
        <v>0</v>
      </c>
      <c r="K130" s="140">
        <f t="shared" si="75"/>
        <v>6000</v>
      </c>
      <c r="L130" s="141">
        <f t="shared" si="36"/>
        <v>0</v>
      </c>
      <c r="M130" s="141">
        <f t="shared" si="76"/>
        <v>0</v>
      </c>
      <c r="N130" s="141">
        <f t="shared" si="77"/>
        <v>0</v>
      </c>
      <c r="O130" s="142">
        <f t="shared" si="43"/>
        <v>0</v>
      </c>
      <c r="P130" s="142">
        <f t="shared" si="78"/>
        <v>0</v>
      </c>
      <c r="Q130" s="142">
        <f t="shared" si="79"/>
        <v>0</v>
      </c>
      <c r="R130" s="143">
        <f t="shared" si="44"/>
        <v>0</v>
      </c>
      <c r="S130" s="144">
        <f t="shared" si="80"/>
        <v>0</v>
      </c>
      <c r="T130" s="144">
        <f t="shared" si="81"/>
        <v>0</v>
      </c>
      <c r="U130" s="128">
        <f t="shared" si="45"/>
        <v>0</v>
      </c>
      <c r="V130" s="47" t="s">
        <v>4</v>
      </c>
      <c r="W130" s="47">
        <v>2</v>
      </c>
      <c r="X130" s="313"/>
      <c r="Y130" s="345"/>
    </row>
    <row r="131" spans="2:25" s="62" customFormat="1" ht="12.75" customHeight="1" x14ac:dyDescent="0.2">
      <c r="B131" s="359"/>
      <c r="C131" s="347"/>
      <c r="D131" s="293" t="s">
        <v>175</v>
      </c>
      <c r="E131" s="19" t="s">
        <v>61</v>
      </c>
      <c r="F131" s="56">
        <v>3500</v>
      </c>
      <c r="G131" s="12">
        <v>1</v>
      </c>
      <c r="H131" s="12">
        <v>0</v>
      </c>
      <c r="I131" s="140">
        <f t="shared" si="33"/>
        <v>3500</v>
      </c>
      <c r="J131" s="140">
        <f t="shared" si="74"/>
        <v>0</v>
      </c>
      <c r="K131" s="140">
        <f t="shared" si="75"/>
        <v>7000</v>
      </c>
      <c r="L131" s="141">
        <f t="shared" si="36"/>
        <v>0</v>
      </c>
      <c r="M131" s="141">
        <f t="shared" si="76"/>
        <v>0</v>
      </c>
      <c r="N131" s="141">
        <f t="shared" si="77"/>
        <v>0</v>
      </c>
      <c r="O131" s="142">
        <f t="shared" si="43"/>
        <v>0</v>
      </c>
      <c r="P131" s="142">
        <f t="shared" si="78"/>
        <v>0</v>
      </c>
      <c r="Q131" s="142">
        <f t="shared" si="79"/>
        <v>0</v>
      </c>
      <c r="R131" s="143">
        <f t="shared" si="44"/>
        <v>0</v>
      </c>
      <c r="S131" s="144">
        <f t="shared" si="80"/>
        <v>0</v>
      </c>
      <c r="T131" s="144">
        <f t="shared" si="81"/>
        <v>0</v>
      </c>
      <c r="U131" s="128">
        <f t="shared" si="45"/>
        <v>0</v>
      </c>
      <c r="V131" s="47" t="s">
        <v>4</v>
      </c>
      <c r="W131" s="99">
        <v>2</v>
      </c>
      <c r="X131" s="313"/>
      <c r="Y131" s="345"/>
    </row>
    <row r="132" spans="2:25" s="62" customFormat="1" ht="12.75" customHeight="1" x14ac:dyDescent="0.2">
      <c r="B132" s="359"/>
      <c r="C132" s="347"/>
      <c r="D132" s="288"/>
      <c r="E132" s="19" t="s">
        <v>62</v>
      </c>
      <c r="F132" s="56">
        <v>400</v>
      </c>
      <c r="G132" s="12">
        <v>1</v>
      </c>
      <c r="H132" s="12">
        <v>0</v>
      </c>
      <c r="I132" s="140">
        <f t="shared" si="33"/>
        <v>0</v>
      </c>
      <c r="J132" s="140">
        <f t="shared" si="74"/>
        <v>0</v>
      </c>
      <c r="K132" s="140">
        <f t="shared" si="75"/>
        <v>0</v>
      </c>
      <c r="L132" s="141">
        <f t="shared" si="36"/>
        <v>0</v>
      </c>
      <c r="M132" s="141">
        <f t="shared" si="76"/>
        <v>0</v>
      </c>
      <c r="N132" s="141">
        <f t="shared" si="77"/>
        <v>0</v>
      </c>
      <c r="O132" s="142">
        <f t="shared" si="43"/>
        <v>400</v>
      </c>
      <c r="P132" s="142">
        <f t="shared" si="78"/>
        <v>0</v>
      </c>
      <c r="Q132" s="142">
        <f t="shared" si="79"/>
        <v>800</v>
      </c>
      <c r="R132" s="143">
        <f t="shared" si="44"/>
        <v>0</v>
      </c>
      <c r="S132" s="144">
        <f t="shared" si="80"/>
        <v>0</v>
      </c>
      <c r="T132" s="144">
        <f t="shared" si="81"/>
        <v>0</v>
      </c>
      <c r="U132" s="128">
        <f t="shared" si="45"/>
        <v>800</v>
      </c>
      <c r="V132" s="175" t="s">
        <v>15</v>
      </c>
      <c r="W132" s="99">
        <v>2</v>
      </c>
      <c r="X132" s="313"/>
      <c r="Y132" s="345"/>
    </row>
    <row r="133" spans="2:25" s="62" customFormat="1" ht="12.75" customHeight="1" x14ac:dyDescent="0.2">
      <c r="B133" s="351" t="s">
        <v>92</v>
      </c>
      <c r="C133" s="354" t="s">
        <v>117</v>
      </c>
      <c r="D133" s="360" t="s">
        <v>179</v>
      </c>
      <c r="E133" s="215" t="s">
        <v>60</v>
      </c>
      <c r="F133" s="216">
        <v>1500</v>
      </c>
      <c r="G133" s="20">
        <v>0.5</v>
      </c>
      <c r="H133" s="20">
        <v>0.5</v>
      </c>
      <c r="I133" s="140">
        <f t="shared" ref="I133:I138" si="82">IF(MID(E133,1,1)="k",0,F133*G133)</f>
        <v>750</v>
      </c>
      <c r="J133" s="140">
        <f t="shared" ref="J133:J138" si="83">IF(W133=1,I133*1,0)</f>
        <v>0</v>
      </c>
      <c r="K133" s="140">
        <f t="shared" ref="K133:K138" si="84">IF(W133=2,I133*2,0)</f>
        <v>1500</v>
      </c>
      <c r="L133" s="141">
        <f t="shared" ref="L133:L138" si="85">IF(MID(E133,1,1)="k",0,F133*H133)</f>
        <v>750</v>
      </c>
      <c r="M133" s="141">
        <f t="shared" ref="M133:M138" si="86">IF(W133=1,L133*1,0)</f>
        <v>0</v>
      </c>
      <c r="N133" s="141">
        <f t="shared" ref="N133:N138" si="87">IF(W133=2,L133*2,0)</f>
        <v>1500</v>
      </c>
      <c r="O133" s="142">
        <f t="shared" ref="O133:O138" si="88">IF(MID($E133,1,1)="t",0,$F133*$G133)</f>
        <v>0</v>
      </c>
      <c r="P133" s="142">
        <f t="shared" ref="P133:P138" si="89">IF(W133=1,O133*1,0)</f>
        <v>0</v>
      </c>
      <c r="Q133" s="142">
        <f t="shared" ref="Q133:Q138" si="90">IF(W133=2,O133*2,0)</f>
        <v>0</v>
      </c>
      <c r="R133" s="143">
        <f t="shared" ref="R133:R138" si="91">IF(MID($E133,1,1)="t",0,$F133*$H133)</f>
        <v>0</v>
      </c>
      <c r="S133" s="144">
        <f t="shared" ref="S133:S138" si="92">IF(W133=1,R133*1,0)</f>
        <v>0</v>
      </c>
      <c r="T133" s="144">
        <f t="shared" ref="T133:T138" si="93">IF(W133=2,R133*2,0)</f>
        <v>0</v>
      </c>
      <c r="U133" s="128">
        <f t="shared" ref="U133:U138" si="94">IF($V133="ne",0,SUM($J133:$K133,$M133:$N133,$P133:$Q133,$S133:$T133))</f>
        <v>0</v>
      </c>
      <c r="V133" s="49" t="s">
        <v>4</v>
      </c>
      <c r="W133" s="99">
        <v>2</v>
      </c>
      <c r="X133" s="85"/>
      <c r="Y133" s="345"/>
    </row>
    <row r="134" spans="2:25" s="62" customFormat="1" ht="12.75" customHeight="1" x14ac:dyDescent="0.2">
      <c r="B134" s="352"/>
      <c r="C134" s="355"/>
      <c r="D134" s="361"/>
      <c r="E134" s="215" t="s">
        <v>59</v>
      </c>
      <c r="F134" s="216">
        <v>500</v>
      </c>
      <c r="G134" s="20">
        <v>0.5</v>
      </c>
      <c r="H134" s="20">
        <v>0.5</v>
      </c>
      <c r="I134" s="140">
        <f t="shared" si="82"/>
        <v>0</v>
      </c>
      <c r="J134" s="140">
        <f t="shared" si="83"/>
        <v>0</v>
      </c>
      <c r="K134" s="140">
        <f t="shared" si="84"/>
        <v>0</v>
      </c>
      <c r="L134" s="141">
        <f t="shared" si="85"/>
        <v>0</v>
      </c>
      <c r="M134" s="141">
        <f t="shared" si="86"/>
        <v>0</v>
      </c>
      <c r="N134" s="141">
        <f t="shared" si="87"/>
        <v>0</v>
      </c>
      <c r="O134" s="142">
        <f t="shared" si="88"/>
        <v>250</v>
      </c>
      <c r="P134" s="142">
        <f t="shared" si="89"/>
        <v>0</v>
      </c>
      <c r="Q134" s="142">
        <f t="shared" si="90"/>
        <v>500</v>
      </c>
      <c r="R134" s="143">
        <f t="shared" si="91"/>
        <v>250</v>
      </c>
      <c r="S134" s="144">
        <f t="shared" si="92"/>
        <v>0</v>
      </c>
      <c r="T134" s="144">
        <f t="shared" si="93"/>
        <v>500</v>
      </c>
      <c r="U134" s="128">
        <f t="shared" si="94"/>
        <v>1000</v>
      </c>
      <c r="V134" s="214" t="s">
        <v>15</v>
      </c>
      <c r="W134" s="99">
        <v>2</v>
      </c>
      <c r="X134" s="85"/>
      <c r="Y134" s="345"/>
    </row>
    <row r="135" spans="2:25" s="62" customFormat="1" ht="12.75" customHeight="1" x14ac:dyDescent="0.2">
      <c r="B135" s="352"/>
      <c r="C135" s="355"/>
      <c r="D135" s="360" t="s">
        <v>180</v>
      </c>
      <c r="E135" s="215" t="s">
        <v>74</v>
      </c>
      <c r="F135" s="216">
        <v>2000</v>
      </c>
      <c r="G135" s="20">
        <v>1</v>
      </c>
      <c r="H135" s="20">
        <v>0</v>
      </c>
      <c r="I135" s="140">
        <f t="shared" si="82"/>
        <v>2000</v>
      </c>
      <c r="J135" s="140">
        <f t="shared" si="83"/>
        <v>0</v>
      </c>
      <c r="K135" s="140">
        <f t="shared" si="84"/>
        <v>4000</v>
      </c>
      <c r="L135" s="141">
        <f t="shared" si="85"/>
        <v>0</v>
      </c>
      <c r="M135" s="141">
        <f t="shared" si="86"/>
        <v>0</v>
      </c>
      <c r="N135" s="141">
        <f t="shared" si="87"/>
        <v>0</v>
      </c>
      <c r="O135" s="142">
        <f t="shared" si="88"/>
        <v>0</v>
      </c>
      <c r="P135" s="142">
        <f t="shared" si="89"/>
        <v>0</v>
      </c>
      <c r="Q135" s="142">
        <f t="shared" si="90"/>
        <v>0</v>
      </c>
      <c r="R135" s="143">
        <f t="shared" si="91"/>
        <v>0</v>
      </c>
      <c r="S135" s="144">
        <f t="shared" si="92"/>
        <v>0</v>
      </c>
      <c r="T135" s="144">
        <f t="shared" si="93"/>
        <v>0</v>
      </c>
      <c r="U135" s="128">
        <f t="shared" si="94"/>
        <v>0</v>
      </c>
      <c r="V135" s="49" t="s">
        <v>4</v>
      </c>
      <c r="W135" s="99">
        <v>2</v>
      </c>
      <c r="X135" s="85"/>
      <c r="Y135" s="345"/>
    </row>
    <row r="136" spans="2:25" s="62" customFormat="1" ht="12.75" customHeight="1" thickBot="1" x14ac:dyDescent="0.25">
      <c r="B136" s="353"/>
      <c r="C136" s="356"/>
      <c r="D136" s="361"/>
      <c r="E136" s="215" t="s">
        <v>73</v>
      </c>
      <c r="F136" s="216">
        <v>800</v>
      </c>
      <c r="G136" s="20">
        <v>1</v>
      </c>
      <c r="H136" s="20">
        <v>0</v>
      </c>
      <c r="I136" s="148">
        <f t="shared" si="82"/>
        <v>0</v>
      </c>
      <c r="J136" s="148">
        <f t="shared" si="83"/>
        <v>0</v>
      </c>
      <c r="K136" s="148">
        <f t="shared" si="84"/>
        <v>0</v>
      </c>
      <c r="L136" s="149">
        <f t="shared" si="85"/>
        <v>0</v>
      </c>
      <c r="M136" s="149">
        <f t="shared" si="86"/>
        <v>0</v>
      </c>
      <c r="N136" s="149">
        <f t="shared" si="87"/>
        <v>0</v>
      </c>
      <c r="O136" s="150">
        <f t="shared" si="88"/>
        <v>800</v>
      </c>
      <c r="P136" s="150">
        <f t="shared" si="89"/>
        <v>0</v>
      </c>
      <c r="Q136" s="150">
        <f t="shared" si="90"/>
        <v>1600</v>
      </c>
      <c r="R136" s="151">
        <f t="shared" si="91"/>
        <v>0</v>
      </c>
      <c r="S136" s="151">
        <f t="shared" si="92"/>
        <v>0</v>
      </c>
      <c r="T136" s="151">
        <f t="shared" si="93"/>
        <v>0</v>
      </c>
      <c r="U136" s="129">
        <f t="shared" si="94"/>
        <v>1600</v>
      </c>
      <c r="V136" s="214" t="s">
        <v>15</v>
      </c>
      <c r="W136" s="99">
        <v>2</v>
      </c>
      <c r="X136" s="85"/>
      <c r="Y136" s="345"/>
    </row>
    <row r="137" spans="2:25" s="62" customFormat="1" ht="12.75" customHeight="1" thickTop="1" x14ac:dyDescent="0.2">
      <c r="B137" s="72"/>
      <c r="C137" s="73"/>
      <c r="D137" s="7" t="s">
        <v>23</v>
      </c>
      <c r="E137" s="30" t="s">
        <v>63</v>
      </c>
      <c r="F137" s="57">
        <v>1250</v>
      </c>
      <c r="G137" s="41">
        <v>0.5</v>
      </c>
      <c r="H137" s="41">
        <v>0.5</v>
      </c>
      <c r="I137" s="145">
        <f t="shared" si="82"/>
        <v>625</v>
      </c>
      <c r="J137" s="145">
        <f t="shared" si="83"/>
        <v>0</v>
      </c>
      <c r="K137" s="145">
        <f t="shared" si="84"/>
        <v>1250</v>
      </c>
      <c r="L137" s="146">
        <f t="shared" si="85"/>
        <v>625</v>
      </c>
      <c r="M137" s="146">
        <f t="shared" si="86"/>
        <v>0</v>
      </c>
      <c r="N137" s="146">
        <f t="shared" si="87"/>
        <v>1250</v>
      </c>
      <c r="O137" s="147">
        <f t="shared" si="88"/>
        <v>0</v>
      </c>
      <c r="P137" s="147">
        <f t="shared" si="89"/>
        <v>0</v>
      </c>
      <c r="Q137" s="147">
        <f t="shared" si="90"/>
        <v>0</v>
      </c>
      <c r="R137" s="144">
        <f t="shared" si="91"/>
        <v>0</v>
      </c>
      <c r="S137" s="144">
        <f t="shared" si="92"/>
        <v>0</v>
      </c>
      <c r="T137" s="144">
        <f t="shared" si="93"/>
        <v>0</v>
      </c>
      <c r="U137" s="128">
        <f t="shared" si="94"/>
        <v>2500</v>
      </c>
      <c r="V137" s="121" t="s">
        <v>15</v>
      </c>
      <c r="W137" s="42">
        <v>2</v>
      </c>
      <c r="X137" s="76"/>
      <c r="Y137" s="345"/>
    </row>
    <row r="138" spans="2:25" s="62" customFormat="1" ht="12.75" customHeight="1" thickBot="1" x14ac:dyDescent="0.25">
      <c r="B138" s="74"/>
      <c r="C138" s="75"/>
      <c r="D138" s="66" t="s">
        <v>23</v>
      </c>
      <c r="E138" s="66" t="s">
        <v>64</v>
      </c>
      <c r="F138" s="67">
        <v>1250</v>
      </c>
      <c r="G138" s="68">
        <v>0.5</v>
      </c>
      <c r="H138" s="68">
        <v>0.5</v>
      </c>
      <c r="I138" s="152">
        <f t="shared" si="82"/>
        <v>0</v>
      </c>
      <c r="J138" s="152">
        <f t="shared" si="83"/>
        <v>0</v>
      </c>
      <c r="K138" s="152">
        <f t="shared" si="84"/>
        <v>0</v>
      </c>
      <c r="L138" s="153">
        <f t="shared" si="85"/>
        <v>0</v>
      </c>
      <c r="M138" s="153">
        <f t="shared" si="86"/>
        <v>0</v>
      </c>
      <c r="N138" s="153">
        <f t="shared" si="87"/>
        <v>0</v>
      </c>
      <c r="O138" s="154">
        <f t="shared" si="88"/>
        <v>625</v>
      </c>
      <c r="P138" s="154">
        <f t="shared" si="89"/>
        <v>0</v>
      </c>
      <c r="Q138" s="154">
        <f t="shared" si="90"/>
        <v>1250</v>
      </c>
      <c r="R138" s="155">
        <f t="shared" si="91"/>
        <v>625</v>
      </c>
      <c r="S138" s="155">
        <f t="shared" si="92"/>
        <v>0</v>
      </c>
      <c r="T138" s="155">
        <f t="shared" si="93"/>
        <v>1250</v>
      </c>
      <c r="U138" s="131">
        <f t="shared" si="94"/>
        <v>2500</v>
      </c>
      <c r="V138" s="122" t="s">
        <v>15</v>
      </c>
      <c r="W138" s="65">
        <v>2</v>
      </c>
      <c r="X138" s="77"/>
      <c r="Y138" s="346"/>
    </row>
    <row r="139" spans="2:25" x14ac:dyDescent="0.25">
      <c r="E139" s="106" t="s">
        <v>154</v>
      </c>
      <c r="F139" s="69">
        <f>SUM(F4:F136)</f>
        <v>416684</v>
      </c>
      <c r="I139" s="156">
        <f t="shared" ref="I139:T139" si="95">SUM(I4:I138)</f>
        <v>239184</v>
      </c>
      <c r="J139" s="156">
        <f t="shared" si="95"/>
        <v>60840</v>
      </c>
      <c r="K139" s="156">
        <f t="shared" si="95"/>
        <v>356688</v>
      </c>
      <c r="L139" s="157">
        <f t="shared" si="95"/>
        <v>111641</v>
      </c>
      <c r="M139" s="157">
        <f t="shared" si="95"/>
        <v>2375</v>
      </c>
      <c r="N139" s="157">
        <f t="shared" si="95"/>
        <v>218532</v>
      </c>
      <c r="O139" s="158">
        <f t="shared" si="95"/>
        <v>23271</v>
      </c>
      <c r="P139" s="158">
        <f t="shared" si="95"/>
        <v>7150</v>
      </c>
      <c r="Q139" s="158">
        <f t="shared" si="95"/>
        <v>32242</v>
      </c>
      <c r="R139" s="159">
        <f t="shared" si="95"/>
        <v>45088</v>
      </c>
      <c r="S139" s="159">
        <f t="shared" si="95"/>
        <v>20535</v>
      </c>
      <c r="T139" s="159">
        <f t="shared" si="95"/>
        <v>49106</v>
      </c>
      <c r="U139" s="130">
        <f>SUM(U4:U138)</f>
        <v>347728</v>
      </c>
      <c r="V139" s="123" t="s">
        <v>151</v>
      </c>
    </row>
    <row r="140" spans="2:25" x14ac:dyDescent="0.25">
      <c r="E140" s="106"/>
      <c r="I140" s="156"/>
      <c r="J140" s="156">
        <f>J139+K139</f>
        <v>417528</v>
      </c>
      <c r="K140" s="156"/>
      <c r="L140" s="157"/>
      <c r="M140" s="157">
        <f>M139+N139</f>
        <v>220907</v>
      </c>
      <c r="N140" s="157"/>
      <c r="O140" s="158"/>
      <c r="P140" s="158">
        <f>P139+Q139</f>
        <v>39392</v>
      </c>
      <c r="Q140" s="158"/>
      <c r="R140" s="159"/>
      <c r="S140" s="159">
        <f>S139+T139</f>
        <v>69641</v>
      </c>
      <c r="T140" s="159"/>
    </row>
    <row r="141" spans="2:25" x14ac:dyDescent="0.25">
      <c r="E141" s="106" t="s">
        <v>155</v>
      </c>
      <c r="F141" s="69">
        <f>SUM(F4:F138)</f>
        <v>419184</v>
      </c>
      <c r="H141" s="265" t="s">
        <v>184</v>
      </c>
      <c r="I141" s="284"/>
      <c r="J141" s="273">
        <f>SUM(J4:J138)</f>
        <v>60840</v>
      </c>
      <c r="K141" s="274"/>
      <c r="L141" s="275"/>
      <c r="M141" s="276">
        <f>SUM(M4:M138)</f>
        <v>2375</v>
      </c>
      <c r="N141" s="277"/>
      <c r="O141" s="278"/>
      <c r="P141" s="279">
        <f>SUM(P4:P138)</f>
        <v>7150</v>
      </c>
      <c r="Q141" s="280"/>
      <c r="R141" s="281"/>
      <c r="S141" s="282">
        <f>SUM(S4:S138)</f>
        <v>20535</v>
      </c>
      <c r="T141" s="283"/>
      <c r="U141" s="269">
        <f>SUM(I141:T141)</f>
        <v>90900</v>
      </c>
    </row>
    <row r="142" spans="2:25" x14ac:dyDescent="0.25">
      <c r="H142" s="265" t="s">
        <v>185</v>
      </c>
      <c r="I142" s="266"/>
      <c r="J142" s="267"/>
      <c r="K142" s="268">
        <f>SUM(K4:K138)</f>
        <v>356688</v>
      </c>
      <c r="L142" s="266"/>
      <c r="M142" s="267"/>
      <c r="N142" s="268">
        <f>SUM(N4:N138)</f>
        <v>218532</v>
      </c>
      <c r="O142" s="266"/>
      <c r="P142" s="267"/>
      <c r="Q142" s="268">
        <f>SUM(Q4:Q138)</f>
        <v>32242</v>
      </c>
      <c r="R142" s="266"/>
      <c r="S142" s="267"/>
      <c r="T142" s="268">
        <f>SUM(T4:T138)</f>
        <v>49106</v>
      </c>
      <c r="U142" s="269">
        <f>SUM(I142:T142)</f>
        <v>656568</v>
      </c>
      <c r="V142" s="59"/>
      <c r="W142" s="59"/>
    </row>
    <row r="143" spans="2:25" x14ac:dyDescent="0.25">
      <c r="H143" s="265" t="s">
        <v>186</v>
      </c>
      <c r="I143" s="266">
        <f>I139-J141</f>
        <v>178344</v>
      </c>
      <c r="J143" s="267"/>
      <c r="K143" s="268"/>
      <c r="L143" s="266">
        <f>L139-M141</f>
        <v>109266</v>
      </c>
      <c r="M143" s="267"/>
      <c r="N143" s="268"/>
      <c r="O143" s="266">
        <f>O139-P141</f>
        <v>16121</v>
      </c>
      <c r="P143" s="267"/>
      <c r="Q143" s="268"/>
      <c r="R143" s="266">
        <f>R139-S141</f>
        <v>24553</v>
      </c>
      <c r="S143" s="267"/>
      <c r="T143" s="268"/>
      <c r="U143" s="269">
        <f>SUM(I143:T143)</f>
        <v>328284</v>
      </c>
      <c r="V143" s="59"/>
      <c r="W143" s="59"/>
    </row>
    <row r="144" spans="2:25" x14ac:dyDescent="0.25">
      <c r="H144" s="265" t="s">
        <v>187</v>
      </c>
      <c r="I144" s="266">
        <f>I139</f>
        <v>239184</v>
      </c>
      <c r="J144" s="267"/>
      <c r="K144" s="268"/>
      <c r="L144" s="266">
        <f>L139</f>
        <v>111641</v>
      </c>
      <c r="M144" s="267"/>
      <c r="N144" s="268"/>
      <c r="O144" s="266">
        <f>O139</f>
        <v>23271</v>
      </c>
      <c r="P144" s="267"/>
      <c r="Q144" s="268"/>
      <c r="R144" s="266">
        <f>R139</f>
        <v>45088</v>
      </c>
      <c r="S144" s="267"/>
      <c r="T144" s="268"/>
      <c r="U144" s="269">
        <f>SUM(I144:T144)</f>
        <v>419184</v>
      </c>
      <c r="V144" s="59"/>
      <c r="W144" s="59"/>
    </row>
    <row r="145" spans="8:22" x14ac:dyDescent="0.25">
      <c r="H145" s="258" t="s">
        <v>107</v>
      </c>
      <c r="I145" s="258" t="s">
        <v>15</v>
      </c>
      <c r="J145" s="58"/>
      <c r="K145" s="270"/>
      <c r="L145" s="271"/>
      <c r="M145" s="270"/>
      <c r="N145" s="270"/>
      <c r="O145" s="59"/>
      <c r="P145" s="133"/>
      <c r="Q145" s="133"/>
    </row>
    <row r="146" spans="8:22" x14ac:dyDescent="0.25">
      <c r="H146" s="265" t="s">
        <v>186</v>
      </c>
      <c r="I146" s="259">
        <f>F138+F137+F136+F134+F132+F129+F127+F125+F123+F121+F119+F117+F115+F113+F112+F107+F94+F93+F92+F91+F90+F89+F88+F87+F86+F85+F83+F82+F81+F80+F79+F78+F76+F75+F74+F73+F72+F71+F70+F69+F68+F67+F66+F65+F64+F63+F61+F60+F57+F56+F55+F54+F53+F52+F51+F50+F49+F48+F47+F46+F45+F44+F43+F42+F41+F40+F39+F36+F35+F34+F32+F31+F30+F29+F27+F26+F25+F24+F12</f>
        <v>167314</v>
      </c>
      <c r="J146" s="80"/>
      <c r="K146" s="270"/>
      <c r="L146" s="271"/>
      <c r="M146" s="272"/>
      <c r="N146" s="272"/>
      <c r="O146" s="59"/>
      <c r="P146" s="134"/>
      <c r="Q146" s="134"/>
      <c r="R146" s="78"/>
      <c r="S146" s="78"/>
      <c r="T146" s="78"/>
    </row>
    <row r="147" spans="8:22" x14ac:dyDescent="0.25">
      <c r="H147" s="265" t="s">
        <v>187</v>
      </c>
      <c r="I147" s="259">
        <f>F138+F137+F136+F134+F132+F129+F127+F125+F123+F121+F119+F117+F115+F113+F112+F109+F108+F107+F106+F105+F104+F103+F102+F101+F99+F94+F93+F92+F91+F90+F89+F88+F87+F86+F85+F83+F82+F81+F80+F79+F78+F76+F75+F74+F73+F72+F71+F70+F69+F68+F67+F66+F65+F64+F63+F61+F60+F57+F56+F55+F54+F53+F52+F51+F50+F49+F48+F47+F46+F45+F44+F43+F42+F41+F40+F39+F36+F35+F34+F32+F31+F30+F29+F27+F26+F25+F24+F12</f>
        <v>183614</v>
      </c>
      <c r="J147" s="80"/>
      <c r="K147" s="272"/>
      <c r="L147" s="271"/>
      <c r="M147" s="272"/>
      <c r="N147" s="272"/>
      <c r="O147" s="59"/>
      <c r="P147" s="134"/>
      <c r="Q147" s="134"/>
    </row>
    <row r="148" spans="8:22" x14ac:dyDescent="0.25">
      <c r="H148" s="258" t="s">
        <v>107</v>
      </c>
      <c r="I148" s="258" t="s">
        <v>4</v>
      </c>
      <c r="J148" s="161">
        <f>F135+F133+F131+F130+F128+F126+F124+F122+F120+F118+F116+F114+F111+F110+F100+F98+F97+F96+F95+F84+F77+F62+F59+F58+F38+F37+F33+F28+F23+F22+F21+F20+F19+F18+F17+F16+F15+F14+F13+F11+F10+F9+F8+F7+F6+F5+F4</f>
        <v>235570</v>
      </c>
      <c r="K148" s="270"/>
      <c r="L148" s="271"/>
      <c r="M148" s="270"/>
      <c r="N148" s="270"/>
      <c r="O148" s="59"/>
      <c r="P148" s="59"/>
      <c r="Q148" s="59"/>
      <c r="R148" s="59"/>
      <c r="S148" s="59"/>
      <c r="V148" s="124"/>
    </row>
  </sheetData>
  <autoFilter ref="B3:W138" xr:uid="{53AC74B5-3A54-43AF-888D-4F820386D6B4}"/>
  <mergeCells count="73">
    <mergeCell ref="B75:B91"/>
    <mergeCell ref="C92:C94"/>
    <mergeCell ref="B92:B94"/>
    <mergeCell ref="B95:B96"/>
    <mergeCell ref="D116:D117"/>
    <mergeCell ref="B97:B101"/>
    <mergeCell ref="D98:D99"/>
    <mergeCell ref="D100:D101"/>
    <mergeCell ref="B102:B104"/>
    <mergeCell ref="B108:B110"/>
    <mergeCell ref="D108:D109"/>
    <mergeCell ref="B105:B107"/>
    <mergeCell ref="C95:C110"/>
    <mergeCell ref="D112:D113"/>
    <mergeCell ref="B133:B136"/>
    <mergeCell ref="C133:C136"/>
    <mergeCell ref="D118:D119"/>
    <mergeCell ref="D120:D121"/>
    <mergeCell ref="D124:D125"/>
    <mergeCell ref="C118:C128"/>
    <mergeCell ref="D126:D127"/>
    <mergeCell ref="D122:D123"/>
    <mergeCell ref="B111:B132"/>
    <mergeCell ref="D131:D132"/>
    <mergeCell ref="D128:D129"/>
    <mergeCell ref="D135:D136"/>
    <mergeCell ref="D133:D134"/>
    <mergeCell ref="B50:B74"/>
    <mergeCell ref="D58:D59"/>
    <mergeCell ref="X14:X15"/>
    <mergeCell ref="B16:B17"/>
    <mergeCell ref="B2:Y2"/>
    <mergeCell ref="X16:X23"/>
    <mergeCell ref="D5:D6"/>
    <mergeCell ref="Y4:Y138"/>
    <mergeCell ref="C130:C132"/>
    <mergeCell ref="C7:C8"/>
    <mergeCell ref="D7:D8"/>
    <mergeCell ref="X118:X132"/>
    <mergeCell ref="B22:B23"/>
    <mergeCell ref="C22:C23"/>
    <mergeCell ref="D22:D23"/>
    <mergeCell ref="D14:D15"/>
    <mergeCell ref="X4:X13"/>
    <mergeCell ref="B7:B8"/>
    <mergeCell ref="B9:B10"/>
    <mergeCell ref="C9:C10"/>
    <mergeCell ref="D9:D10"/>
    <mergeCell ref="B4:B6"/>
    <mergeCell ref="C4:C6"/>
    <mergeCell ref="X50:X94"/>
    <mergeCell ref="D31:D32"/>
    <mergeCell ref="D37:D38"/>
    <mergeCell ref="D95:D96"/>
    <mergeCell ref="D53:D54"/>
    <mergeCell ref="X24:X49"/>
    <mergeCell ref="X95:X110"/>
    <mergeCell ref="D63:D64"/>
    <mergeCell ref="C16:C17"/>
    <mergeCell ref="D16:D17"/>
    <mergeCell ref="B14:B15"/>
    <mergeCell ref="C14:C15"/>
    <mergeCell ref="D46:D47"/>
    <mergeCell ref="D39:D40"/>
    <mergeCell ref="D18:D19"/>
    <mergeCell ref="C18:C19"/>
    <mergeCell ref="B18:B19"/>
    <mergeCell ref="D20:D21"/>
    <mergeCell ref="B20:B21"/>
    <mergeCell ref="C20:C21"/>
    <mergeCell ref="D24:D25"/>
    <mergeCell ref="B24:B49"/>
    <mergeCell ref="C24:C49"/>
  </mergeCells>
  <phoneticPr fontId="13" type="noConversion"/>
  <pageMargins left="0.70866141732283472" right="0.70866141732283472" top="0.78740157480314965" bottom="0.78740157480314965" header="0.31496062992125984" footer="0.31496062992125984"/>
  <pageSetup paperSize="8" scale="54" fitToHeight="0" orientation="landscape" r:id="rId1"/>
  <rowBreaks count="1" manualBreakCount="1">
    <brk id="117" min="1" max="15" man="1"/>
  </rowBreaks>
  <ignoredErrors>
    <ignoredError sqref="C92 C133" numberStoredAsText="1"/>
    <ignoredError sqref="F139"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Požadované pozemky</vt:lpstr>
      <vt:lpstr>'Požadované pozemky'!Oblast_tisku</vt:lpstr>
    </vt:vector>
  </TitlesOfParts>
  <Company>SŽDC s.o. SDC UNL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Helcl Tomáš, DiS.</dc:creator>
  <cp:lastModifiedBy>Šrédl Tomáš</cp:lastModifiedBy>
  <cp:lastPrinted>2024-02-28T10:55:09Z</cp:lastPrinted>
  <dcterms:created xsi:type="dcterms:W3CDTF">2012-05-11T07:38:27Z</dcterms:created>
  <dcterms:modified xsi:type="dcterms:W3CDTF">2024-03-12T13:13:41Z</dcterms:modified>
</cp:coreProperties>
</file>